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is\OneDrive\Área de Trabalho\INSS\2023\Julho 2023\Pelotas\"/>
    </mc:Choice>
  </mc:AlternateContent>
  <bookViews>
    <workbookView xWindow="0" yWindow="0" windowWidth="26790" windowHeight="6480" tabRatio="500" activeTab="1"/>
  </bookViews>
  <sheets>
    <sheet name="Proposta" sheetId="1" r:id="rId1"/>
    <sheet name="Planilha de Preços" sheetId="2" r:id="rId2"/>
    <sheet name="Composição do BDI" sheetId="3" r:id="rId3"/>
  </sheets>
  <definedNames>
    <definedName name="_xlnm.Print_Area" localSheetId="2">'Composição do BDI'!$A$1:$G$47</definedName>
    <definedName name="Excel_BuiltIn_Print_Area" localSheetId="2">'Composição do BDI'!$A$1:$G$47</definedName>
  </definedName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2" i="3" l="1"/>
  <c r="F37" i="3" s="1"/>
  <c r="F24" i="3"/>
  <c r="F26" i="3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I91" i="2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I84" i="2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I71" i="2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I53" i="2"/>
  <c r="H52" i="2"/>
  <c r="I52" i="2" s="1"/>
  <c r="H51" i="2"/>
  <c r="I51" i="2" s="1"/>
  <c r="H50" i="2"/>
  <c r="I50" i="2" s="1"/>
  <c r="H49" i="2"/>
  <c r="I49" i="2" s="1"/>
  <c r="I48" i="2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I39" i="2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I30" i="2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I19" i="2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I7" i="2"/>
  <c r="I6" i="2"/>
  <c r="I5" i="2"/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</calcChain>
</file>

<file path=xl/sharedStrings.xml><?xml version="1.0" encoding="utf-8"?>
<sst xmlns="http://schemas.openxmlformats.org/spreadsheetml/2006/main" count="547" uniqueCount="326">
  <si>
    <t>PAPEL TIMBRADO DA EMPRESA</t>
  </si>
  <si>
    <t>ANEXO III – MODELO DE PROPOSTA</t>
  </si>
  <si>
    <t>À,</t>
  </si>
  <si>
    <t>Superintendência Regional Sul do INSS</t>
  </si>
  <si>
    <t>1 – Apresentamos nossa proposta para execução do objeto do Pregão Eletrônico nº 13/2023, Processo 35014.110015/2023-13, UASG 510181, conforme discriminado no Edital, no valor global de R$ ............ (....................), esclarecendo que o valor ofertado guarda conformidade com a proposta efetuada via sistema.</t>
  </si>
  <si>
    <t>2 – Declaramos que em nossos preços estão incluídos todos os custos diretos e indiretos para perfeita execução dos serviços, bem como a responsabilidade civil por quaisquer danos causados ao INSS ou a terceiros ou dispêndios resultantes de impostos, taxas, regulamentos e posturas municipais, estaduais e federais.</t>
  </si>
  <si>
    <t>3 –São anexos a esta proposta as planilhas com o cálculo dos BDIs e a planilha de custos e formação de preços.</t>
  </si>
  <si>
    <t>4 –Na execução dos serviços, observaremos rigorosamente as especificações das normas técnicas brasileiras ou qualquer outra norma que garanta a qualidade igual ou superior, bem como as recomendações e instruções da fiscalização do INSS, assumindo, desde já, a integral responsabilidade pela perfeita realização dos trabalhos, em conformidade com as especificações técnicas.</t>
  </si>
  <si>
    <t>5 –Informamos que o prazo de validade de nossa proposta é de 60 (sessenta) dias corridos, a contar da data de abertura da licitação.</t>
  </si>
  <si>
    <t>6 –Informamos, ainda, nossos dados:</t>
  </si>
  <si>
    <t>EMPRESA:</t>
  </si>
  <si>
    <t>CNPJ:</t>
  </si>
  <si>
    <t>ENDEREÇO COMPLETO:</t>
  </si>
  <si>
    <t>TELEFONE:</t>
  </si>
  <si>
    <t>E-MAIL:</t>
  </si>
  <si>
    <t>NOME FANTASIA:</t>
  </si>
  <si>
    <t>NOME DO REPRESENTANTE LEGAL PARA ASSINATURA DO CONTRATO:</t>
  </si>
  <si>
    <t>RG REPRESENTANTE LEGAL:</t>
  </si>
  <si>
    <t>CPF DO REPRESENTANTE LEGAL:</t>
  </si>
  <si>
    <t>DADOS PARA PAGAMENTO:</t>
  </si>
  <si>
    <t>BANCO:</t>
  </si>
  <si>
    <t>AGENCIA:</t>
  </si>
  <si>
    <t>CONTA CORRENTE:</t>
  </si>
  <si>
    <t>7 –Comprometemo-nos a executar os serviços pelo preço proposto e informamos os dados do responsável técnico pela execução contratual como segue:</t>
  </si>
  <si>
    <t>–NOME:</t>
  </si>
  <si>
    <t>–QUALIFICAÇÃO:</t>
  </si>
  <si>
    <t>–CPF:</t>
  </si>
  <si>
    <t>–REGISTRO NO CREA:</t>
  </si>
  <si>
    <t>Local e data.</t>
  </si>
  <si>
    <t>___________________________________________________</t>
  </si>
  <si>
    <t>NOME E ASSINATURA DO REPRESENTANTE LEGAL</t>
  </si>
  <si>
    <t>Obra</t>
  </si>
  <si>
    <t>Bancos</t>
  </si>
  <si>
    <t>B.D.I.</t>
  </si>
  <si>
    <t>Encargos Sociais</t>
  </si>
  <si>
    <t>Adequação das Instalações Elétricas para Climatização - GEX e APS Pelotas</t>
  </si>
  <si>
    <t xml:space="preserve">SINAPI - 04/2023 - Rio Grande do Sul
ORSE - 02/2023 - Sergipe
SEINFRA - 028 - Ceará
SETOP - 01/2023 - Minas Gerais
CPOS/CDHU - 03/2023 - São Paulo
AGETOP CIVIL - 05/2023 - Goiás
CAERN - 11/2022 - Rio Grande do Norte
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</si>
  <si>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</si>
  <si>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</si>
  <si>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</si>
  <si>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</si>
  <si>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</si>
  <si>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</si>
  <si>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</si>
  <si>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</si>
  <si>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</si>
  <si>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</si>
  <si>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</si>
  <si>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</si>
  <si>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</si>
  <si>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INSTALAÇÕES ELÉTRICAS</t>
  </si>
  <si>
    <t xml:space="preserve"> 1.1 </t>
  </si>
  <si>
    <t>QUADROS DE DISTRIBUIÇÃO</t>
  </si>
  <si>
    <t xml:space="preserve"> 1.1.1 </t>
  </si>
  <si>
    <t>QD 01</t>
  </si>
  <si>
    <t xml:space="preserve"> 1.1.1.1 </t>
  </si>
  <si>
    <t xml:space="preserve"> E-02.005 </t>
  </si>
  <si>
    <t>Próprio</t>
  </si>
  <si>
    <t>QUADRO DE DISTRIBUIÇÃO DE SOBREPOR, COM BARRAMENTO TRIFÁSICO, EM CAPA DE AÇO, PARA 200A, 100X60X25CM, COM 10 CIRCUITOS TRIFÁSICO, EXCLUSIVE OS DISJUNTORES – COMP.REF.: 9281/ORSE</t>
  </si>
  <si>
    <t>un</t>
  </si>
  <si>
    <t xml:space="preserve"> 1.1.1.2 </t>
  </si>
  <si>
    <t xml:space="preserve"> 101896 </t>
  </si>
  <si>
    <t>SINAPI</t>
  </si>
  <si>
    <t>DISJUNTOR TERMOMAGNÉTICO TRIPOLAR , CORRENTE NOMINAL DE 200A - FORNECIMENTO E INSTALAÇÃO. AF_10/2020</t>
  </si>
  <si>
    <t>UN</t>
  </si>
  <si>
    <t xml:space="preserve"> 1.1.1.3 </t>
  </si>
  <si>
    <t xml:space="preserve"> 101895 </t>
  </si>
  <si>
    <t>DISJUNTOR TERMOMAGNÉTICO TRIPOLAR , CORRENTE NOMINAL DE 125A - FORNECIMENTO E INSTALAÇÃO. AF_10/2020</t>
  </si>
  <si>
    <t xml:space="preserve"> 1.1.1.4 </t>
  </si>
  <si>
    <t xml:space="preserve"> E-02.023 </t>
  </si>
  <si>
    <t>DISJUNTOR TERMOMAGNÉTICO PADRÃO DIN TRIPOLAR 63 A 70A, CAPACIDADE DE RUPTURA 10KA – COMP.REF.: 93673/SINAPI</t>
  </si>
  <si>
    <t xml:space="preserve"> 1.1.1.5 </t>
  </si>
  <si>
    <t xml:space="preserve"> E-02.025 </t>
  </si>
  <si>
    <t>DISJUNTOR TERMOMAGNÉTICO MONOPOLAR 63A–240 V,  CURVA C, CAPACIDADE DE RUPTURA 5KA – COMP.REF.: 93659/SINAPI</t>
  </si>
  <si>
    <t xml:space="preserve"> 1.1.1.6 </t>
  </si>
  <si>
    <t xml:space="preserve"> E-02.015 </t>
  </si>
  <si>
    <t>DISPOSITIVO DPS, CLASSE I E II, 1 POLO, TENSÃO MÁXIMA 275V, CORRENTE MÁXIMA 60KA (IIMP.12,5KA IN: 30KA), INCLUINDO INSTALAÇÃO – COMP.REF.: 9041/ORSE</t>
  </si>
  <si>
    <t xml:space="preserve"> 1.1.1.7 </t>
  </si>
  <si>
    <t xml:space="preserve"> 73782/003 </t>
  </si>
  <si>
    <t>TERMINAL METALICO A PRESSAO PARA 1 CABO DE 95 MM2 - FORNECIMENTO E INSTALACAO</t>
  </si>
  <si>
    <t xml:space="preserve"> 1.1.1.8 </t>
  </si>
  <si>
    <t xml:space="preserve"> 73782/002 </t>
  </si>
  <si>
    <t>TERMINAL METALICO A PRESSAO PARA 1 CABO DE 50 MM2 - FORNECIMENTO E INSTALACAO</t>
  </si>
  <si>
    <t xml:space="preserve"> 1.1.1.9 </t>
  </si>
  <si>
    <t xml:space="preserve"> 73782/005 </t>
  </si>
  <si>
    <t>TERMINAL METALICO A PRESSAO P/ 1 CABO DE COBRE DE 25 MM2 COM 1 FURO DE FIXAÇÃO - FORNECIMENTO E INSTALACAO</t>
  </si>
  <si>
    <t xml:space="preserve"> 1.1.1.10 </t>
  </si>
  <si>
    <t xml:space="preserve"> E-04.070 </t>
  </si>
  <si>
    <t>TERMINAL OU CONECTOR DE PRESSAO - PARA CABO 16MM2 - FORNECIMENTO E INSTALAÇÃO – COMP.REF.: 7927/ORSE</t>
  </si>
  <si>
    <t xml:space="preserve"> 1.1.1.11 </t>
  </si>
  <si>
    <t xml:space="preserve"> 92981 </t>
  </si>
  <si>
    <t>CABO DE COBRE FLEXÍVEL ISOLADO, 16 MM², ANTI-CHAMA 450/750 V, PARA DISTRIBUIÇÃO - FORNECIMENTO E INSTALAÇÃO. AF_12/2015</t>
  </si>
  <si>
    <t>M</t>
  </si>
  <si>
    <t xml:space="preserve"> 1.1.2 </t>
  </si>
  <si>
    <t>QD 02</t>
  </si>
  <si>
    <t xml:space="preserve"> 1.1.2.1 </t>
  </si>
  <si>
    <t xml:space="preserve"> E-02.001 </t>
  </si>
  <si>
    <t>QUADRO GERAL DE DISTRIBUIÇÃO QGBT, MONTADO DE ACORDO COM A NBR 60439, DE SOBREPOR COM ACESSÓRIOS – COMP.REF.: 74131/8/SINAPI</t>
  </si>
  <si>
    <t xml:space="preserve"> 1.1.2.2 </t>
  </si>
  <si>
    <t xml:space="preserve"> 1.1.2.3 </t>
  </si>
  <si>
    <t xml:space="preserve"> 93654 </t>
  </si>
  <si>
    <t>DISJUNTOR MONOPOLAR TIPO DIN, CORRENTE NOMINAL DE 16A - FORNECIMENTO E INSTALAÇÃO. AF_10/2020</t>
  </si>
  <si>
    <t xml:space="preserve"> 1.1.2.4 </t>
  </si>
  <si>
    <t xml:space="preserve"> 93655 </t>
  </si>
  <si>
    <t>DISJUNTOR MONOPOLAR TIPO DIN, CORRENTE NOMINAL DE 20A - FORNECIMENTO E INSTALAÇÃO. AF_04/2016</t>
  </si>
  <si>
    <t xml:space="preserve"> 1.1.2.5 </t>
  </si>
  <si>
    <t xml:space="preserve"> 93657 </t>
  </si>
  <si>
    <t>DISJUNTOR MONOPOLAR TIPO DIN, CORRENTE NOMINAL DE 32A - FORNECIMENTO E INSTALAÇÃO. AF_04/2016</t>
  </si>
  <si>
    <t xml:space="preserve"> 1.1.2.6 </t>
  </si>
  <si>
    <t xml:space="preserve"> E-02.016 </t>
  </si>
  <si>
    <t>DISPOSITIVO DPS, CLASSE II, 1 POLO, TENSÃO MÁXIMA 275V, CORRENTE MÁXIMA 40KA, INCLUINDO INSTALAÇÃO – COMP.REF.: 9042/ORSE</t>
  </si>
  <si>
    <t xml:space="preserve"> 1.1.2.7 </t>
  </si>
  <si>
    <t xml:space="preserve"> 1.1.2.8 </t>
  </si>
  <si>
    <t xml:space="preserve"> 1.1.2.9 </t>
  </si>
  <si>
    <t xml:space="preserve"> 1.1.2.10 </t>
  </si>
  <si>
    <t xml:space="preserve"> 92982 </t>
  </si>
  <si>
    <t>CABO DE COBRE FLEXÍVEL ISOLADO, 16 MM², ANTI-CHAMA 0,6/1,0 KV, PARA DISTRIBUIÇÃO - FORNECIMENTO E INSTALAÇÃO. AF_12/2015</t>
  </si>
  <si>
    <t xml:space="preserve"> 1.1.3 </t>
  </si>
  <si>
    <t>QD 03</t>
  </si>
  <si>
    <t xml:space="preserve"> 1.1.3.1 </t>
  </si>
  <si>
    <t xml:space="preserve"> 1.1.3.2 </t>
  </si>
  <si>
    <t xml:space="preserve"> 1.1.3.3 </t>
  </si>
  <si>
    <t xml:space="preserve"> 1.1.3.4 </t>
  </si>
  <si>
    <t xml:space="preserve"> 1.1.3.5 </t>
  </si>
  <si>
    <t xml:space="preserve"> 1.1.3.6 </t>
  </si>
  <si>
    <t xml:space="preserve"> 1.1.3.7 </t>
  </si>
  <si>
    <t xml:space="preserve"> 1.1.3.8 </t>
  </si>
  <si>
    <t xml:space="preserve"> 1.1.4 </t>
  </si>
  <si>
    <t>QD 04</t>
  </si>
  <si>
    <t xml:space="preserve"> 1.1.4.1 </t>
  </si>
  <si>
    <t xml:space="preserve"> 1.1.4.2 </t>
  </si>
  <si>
    <t xml:space="preserve"> 1.1.4.3 </t>
  </si>
  <si>
    <t xml:space="preserve"> 1.1.4.4 </t>
  </si>
  <si>
    <t xml:space="preserve"> 1.1.4.5 </t>
  </si>
  <si>
    <t xml:space="preserve"> 1.1.4.6 </t>
  </si>
  <si>
    <t xml:space="preserve"> 1.1.4.7 </t>
  </si>
  <si>
    <t xml:space="preserve"> 1.1.4.8 </t>
  </si>
  <si>
    <t xml:space="preserve"> 1.2 </t>
  </si>
  <si>
    <t>CONDULETES</t>
  </si>
  <si>
    <t xml:space="preserve"> 1.2.1 </t>
  </si>
  <si>
    <t xml:space="preserve"> 95778 </t>
  </si>
  <si>
    <t>CONDULETE DE ALUMÍNIO, TIPO C, PARA ELETRODUTO DE AÇO GALVANIZADO DN 20 MM (3/4</t>
  </si>
  <si>
    <t xml:space="preserve"> 1.2.2 </t>
  </si>
  <si>
    <t xml:space="preserve"> 95781 </t>
  </si>
  <si>
    <t>CONDULETE DE ALUMÍNIO, TIPO C, PARA ELETRODUTO DE AÇO GALVANIZADO DN 25 MM (1</t>
  </si>
  <si>
    <t xml:space="preserve"> 1.2.3 </t>
  </si>
  <si>
    <t>Condulete em alumínio tipo "C" de 2"</t>
  </si>
  <si>
    <t xml:space="preserve"> 1.2.4 </t>
  </si>
  <si>
    <t xml:space="preserve"> E-05.010 </t>
  </si>
  <si>
    <t>CONDULETE EM ALUMÍNIO FUNDIDO PARA ELETRODUTO 3”, TIPO T . FORNECIMENTO E INSTALAÇÃO – COMP.REF.: 83471/SINAPI</t>
  </si>
  <si>
    <t xml:space="preserve"> 1.3 </t>
  </si>
  <si>
    <t>ELETROCALHAS</t>
  </si>
  <si>
    <t xml:space="preserve"> 1.3.1 </t>
  </si>
  <si>
    <t xml:space="preserve"> E-03.005 </t>
  </si>
  <si>
    <t>FORNECIMENTO E INSTALAÇÃO DE ELETROCALHA 100 X 50 MM COM TAMPA (REF. MOPA OU SIMILAR) – COMP.REF.: 8359/ORSE</t>
  </si>
  <si>
    <t>m</t>
  </si>
  <si>
    <t xml:space="preserve"> 1.3.2 </t>
  </si>
  <si>
    <t xml:space="preserve"> E-04.030 </t>
  </si>
  <si>
    <t>FORNECIMENTO E INSTALAÇÃO DE MÃO FRANCESA SIMPLES 150 MM (REF. VL 1.35 VALEMAM OU SIMILAR) – COMP.REF.: 717/ORSE</t>
  </si>
  <si>
    <t xml:space="preserve"> 1.3.3 </t>
  </si>
  <si>
    <t xml:space="preserve"> E-04.019 </t>
  </si>
  <si>
    <t>EMENDA INTERNA 100 X 50 MM COM BASE LISA PERFURADA PARA ELETROCALHA – COMP.REF.: 7878/ORSE</t>
  </si>
  <si>
    <t xml:space="preserve"> 1.3.4 </t>
  </si>
  <si>
    <t xml:space="preserve"> E-04.002 </t>
  </si>
  <si>
    <t>CURVA HORIZONTAL 100 X 50 MM PARA ELETROCALHA METÁLICA, COM ÂNGULO 90° (REF.: MOPA OU SIMILAR) – COMP.REF.: 7877/ORSE</t>
  </si>
  <si>
    <t xml:space="preserve"> 1.3.5 </t>
  </si>
  <si>
    <t xml:space="preserve"> E-04.074 </t>
  </si>
  <si>
    <t>TAMPA DE ENCAIXE PARA CURVA 90º, HORIZONTAL, 100MM, ZINCADA, PARA ELETROCALHA METÁLICA - REF. COMP.: 12526/0RSE</t>
  </si>
  <si>
    <t xml:space="preserve"> 1.3.6 </t>
  </si>
  <si>
    <t xml:space="preserve"> E-04.066 </t>
  </si>
  <si>
    <t>CURVA DE INVERSÃO COM ÂNGULO 90°, 100 X 50 MM PARA ELETROCALHA METÁLICA, INTERLIGAÇÃO COM QUADRO GERAL (REF.: MOPA OU SIMILAR)</t>
  </si>
  <si>
    <t xml:space="preserve"> 1.3.7 </t>
  </si>
  <si>
    <t xml:space="preserve"> E-04.076 </t>
  </si>
  <si>
    <t>TAMPA DE ENCAIXE PARA CURVA DE INVERSÃO, 100MM, ZINCADA, PARA ELETROCALHA METÁLICA - REF. COMP.: 12525/0RSE</t>
  </si>
  <si>
    <t xml:space="preserve"> 1.3.8 </t>
  </si>
  <si>
    <t xml:space="preserve"> E-03.010 </t>
  </si>
  <si>
    <t>FORNECIMENTO E INSTALAÇÃO DE ELETROCALHA 200 X 50 MM COM TAMPA (REF. MOPA OU SIMILAR) – COMP.REF.: 8360/ORSE</t>
  </si>
  <si>
    <t xml:space="preserve"> 1.3.9 </t>
  </si>
  <si>
    <t xml:space="preserve"> E-04.053 </t>
  </si>
  <si>
    <t>TÊ HORIZONTAL 200 X 50MM PARA ELETROCALHA METÁLICA (REF. MOPA OU SIMILAR) – COMP.REF.: 7143/ORSE</t>
  </si>
  <si>
    <t xml:space="preserve"> 1.3.10 </t>
  </si>
  <si>
    <t xml:space="preserve"> E-04.075 </t>
  </si>
  <si>
    <t>TAMPA DE ENCAIXE 200MM PARA TÊ HORIZONTAL, ZINCADA, PARA ELETROCALHA METÁLICA (REF. COMP.: 12580/0RSE).</t>
  </si>
  <si>
    <t xml:space="preserve"> 1.3.11 </t>
  </si>
  <si>
    <t xml:space="preserve"> E-04.067 </t>
  </si>
  <si>
    <t>CURVA DE INVERSÃO COM ÂNGULO 90°, 200 X 50 MM PARA ELETROCALHA METÁLICA, INTERLIGAÇÃO COM QUADRO GERAL (REF.: MOPA OU SIMILAR)</t>
  </si>
  <si>
    <t xml:space="preserve"> 1.3.12 </t>
  </si>
  <si>
    <t xml:space="preserve"> E-04.077 </t>
  </si>
  <si>
    <t>TAMPA DE ENCAIXE PARA REDUÇÃO CONCÊNTRICA 200 x 50mm para 100 x 50mm, ZINCADA, PARA ELETROCALHA METÁLICA - REF. COMP.: 12584/0RSE</t>
  </si>
  <si>
    <t xml:space="preserve"> 1.3.13 </t>
  </si>
  <si>
    <t xml:space="preserve"> E-04.031 </t>
  </si>
  <si>
    <t>REDUÇÃO CONCÊNTRICA 200 X 50MM / 100 X 50MM PARA ELETROCALHA METÁLICA – COMP.REF.: 8224 /ORSE</t>
  </si>
  <si>
    <t xml:space="preserve"> 1.3.14 </t>
  </si>
  <si>
    <t xml:space="preserve"> 1.3.15 </t>
  </si>
  <si>
    <t xml:space="preserve"> E-04.037 </t>
  </si>
  <si>
    <t>SAÍDA HORIZONTAL DE ELETROCALHA PARA ELETRODUTO 2" – COMP.REF.: 063613/SBC</t>
  </si>
  <si>
    <t xml:space="preserve"> 1.3.16 </t>
  </si>
  <si>
    <t xml:space="preserve"> E-04.054 </t>
  </si>
  <si>
    <t>TERMINAL 100 X 50 MM PARA ELETROCALHA METÁLICA (REF. MOPA OU SIMILAR) – COMP.REF.: 8318/ORSE</t>
  </si>
  <si>
    <t xml:space="preserve"> 1.3.17 </t>
  </si>
  <si>
    <t xml:space="preserve"> E-04.057 </t>
  </si>
  <si>
    <t>TERMINAL 200 X 50 MM PARA ELETROCALHA METÁLICA (REF. MOPA OU SIMILAR) – COMP.REF.: 9989/ORSE</t>
  </si>
  <si>
    <t xml:space="preserve"> 1.4 </t>
  </si>
  <si>
    <t>ELETRODUTOS</t>
  </si>
  <si>
    <t xml:space="preserve"> 1.4.1 </t>
  </si>
  <si>
    <t xml:space="preserve"> 91863 </t>
  </si>
  <si>
    <t>ELETRODUTO RÍGIDO ROSCÁVEL, PVC, DN 25 MM (3/4"), PARA CIRCUITOS TERMINAIS, INSTALADO EM FORRO - FORNECIMENTO E INSTALAÇÃO. AF_12/2015</t>
  </si>
  <si>
    <t xml:space="preserve"> 1.4.2 </t>
  </si>
  <si>
    <t xml:space="preserve"> 91890 </t>
  </si>
  <si>
    <t>CURVA 90 GRAUS PARA ELETRODUTO, PVC, ROSCÁVEL, DN 25 MM (3/4"), PARA CIRCUITOS TERMINAIS, INSTALADA EM FORRO - FORNECIMENTO E INSTALAÇÃO. AF_12/2015</t>
  </si>
  <si>
    <t xml:space="preserve"> 1.4.3 </t>
  </si>
  <si>
    <t xml:space="preserve"> 91875 </t>
  </si>
  <si>
    <t>LUVA PARA ELETRODUTO, PVC, ROSCÁVEL, DN 25 MM (3/4"), PARA CIRCUITOS TERMINAIS, INSTALADA EM FORRO - FORNECIMENTO E INSTALAÇÃO. AF_12/2015</t>
  </si>
  <si>
    <t xml:space="preserve"> 1.4.4 </t>
  </si>
  <si>
    <t xml:space="preserve"> 91864 </t>
  </si>
  <si>
    <t>ELETRODUTO RÍGIDO ROSCÁVEL, PVC, DN 32 MM (1"), PARA CIRCUITOS TERMINAIS, INSTALADO EM FORRO - FORNECIMENTO E INSTALAÇÃO. AF_12/2015</t>
  </si>
  <si>
    <t xml:space="preserve"> 1.4.5 </t>
  </si>
  <si>
    <t xml:space="preserve"> 91917 </t>
  </si>
  <si>
    <t>CURVA 90 GRAUS PARA ELETRODUTO, PVC, ROSCÁVEL, DN 32 MM (1"), PARA CIRCUITOS TERMINAIS, INSTALADA EM PAREDE - FORNECIMENTO E INSTALAÇÃO. AF_12/2015</t>
  </si>
  <si>
    <t xml:space="preserve"> 1.4.6 </t>
  </si>
  <si>
    <t xml:space="preserve"> 91876 </t>
  </si>
  <si>
    <t>LUVA PARA ELETRODUTO, PVC, ROSCÁVEL, DN 32 MM (1"), PARA CIRCUITOS TERMINAIS, INSTALADA EM FORRO - FORNECIMENTO E INSTALAÇÃO. AF_12/2015</t>
  </si>
  <si>
    <t xml:space="preserve"> 1.4.7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</si>
  <si>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</si>
  <si>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</si>
  <si>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1.4.8 </t>
  </si>
  <si>
    <t xml:space="preserve"> 93020 </t>
  </si>
  <si>
    <t>CURVA 90 GRAUS PARA ELETRODUTO, PVC, ROSCÁVEL, DN 60 MM (2"), PARA REDE ENTERRADA DE DISTRIBUIÇÃO DE ENERGIA ELÉTRICA - FORNECIMENTO E INSTALAÇÃO. AF_12/2021</t>
  </si>
  <si>
    <t xml:space="preserve"> 1.4.9 </t>
  </si>
  <si>
    <t xml:space="preserve"> 93014 </t>
  </si>
  <si>
    <t>LUVA PARA ELETRODUTO, PVC, ROSCÁVEL, DN 60 MM (2"), PARA REDE ENTERRADA DE DISTRIBUIÇÃO DE ENERGIA ELÉTRICA - FORNECIMENTO E INSTALAÇÃO. AF_12/2021</t>
  </si>
  <si>
    <t xml:space="preserve"> 1.4.10 </t>
  </si>
  <si>
    <t xml:space="preserve"> 93011 </t>
  </si>
  <si>
    <t>ELETRODUTO RÍGIDO ROSCÁVEL, PVC, DN 85 MM (3"), PARA REDE ENTERRADA DE DISTRIBUIÇÃO DE ENERGIA ELÉTRICA - FORNECIMENTO E INSTALAÇÃO. AF_12/2021</t>
  </si>
  <si>
    <t xml:space="preserve"> 1.4.11 </t>
  </si>
  <si>
    <t xml:space="preserve"> 93024 </t>
  </si>
  <si>
    <t>CURVA 90 GRAUS PARA ELETRODUTO, PVC, ROSCÁVEL, DN 85 MM (3"), PARA REDE ENTERRADA DE DISTRIBUIÇÃO DE ENERGIA ELÉTRICA - FORNECIMENTO E INSTALAÇÃO. AF_12/2021</t>
  </si>
  <si>
    <t xml:space="preserve"> 1.4.12 </t>
  </si>
  <si>
    <t xml:space="preserve"> 93016 </t>
  </si>
  <si>
    <t>LUVA PARA ELETRODUTO, PVC, ROSCÁVEL, DN 85 MM (3"), PARA REDE ENTERRADA DE DISTRIBUIÇÃO DE ENERGIA ELÉTRICA - FORNECIMENTO E INSTALAÇÃO. AF_12/2021</t>
  </si>
  <si>
    <t xml:space="preserve"> 1.5 </t>
  </si>
  <si>
    <t>CABOS</t>
  </si>
  <si>
    <t xml:space="preserve"> 1.5.1 </t>
  </si>
  <si>
    <t xml:space="preserve"> 101567 </t>
  </si>
  <si>
    <t>CABO DE COBRE FLEXÍVEL ISOLADO, 95 MM², 0,6/1,0 KV, PARA REDE AÉREA DE DISTRIBUIÇÃO DE ENERGIA ELÉTRICA DE BAIXA TENSÃO - FORNECIMENTO E INSTALAÇÃO. AF_07/2020</t>
  </si>
  <si>
    <t xml:space="preserve"> 1.5.2 </t>
  </si>
  <si>
    <t xml:space="preserve"> 92987 </t>
  </si>
  <si>
    <t>CABO DE COBRE FLEXÍVEL ISOLADO, 50 MM², ANTI-CHAMA 450/750 V, PARA DISTRIBUIÇÃO - FORNECIMENTO E INSTALAÇÃO. AF_12/2015</t>
  </si>
  <si>
    <t xml:space="preserve"> 1.5.3 </t>
  </si>
  <si>
    <t xml:space="preserve"> 101562 </t>
  </si>
  <si>
    <t>CABO DE COBRE FLEXÍVEL ISOLADO, 25 MM², 0,6/1,0 KV, PARA REDE AÉREA DE DISTRIBUIÇÃO DE ENERGIA ELÉTRICA DE BAIXA TENSÃO - FORNECIMENTO E INSTALAÇÃO. AF_07/2020</t>
  </si>
  <si>
    <t xml:space="preserve"> 1.5.4 </t>
  </si>
  <si>
    <t xml:space="preserve"> 91931 </t>
  </si>
  <si>
    <t>CABO DE COBRE FLEXÍVEL ISOLADO, 6 MM², ANTI-CHAMA 0,6/1,0 KV, PARA CIRCUITOS TERMINAIS - FORNECIMENTO E INSTALAÇÃO. AF_12/2015</t>
  </si>
  <si>
    <t xml:space="preserve"> 1.5.5 </t>
  </si>
  <si>
    <t xml:space="preserve"> 91929 </t>
  </si>
  <si>
    <t>CABO DE COBRE FLEXÍVEL ISOLADO, 4 MM², ANTI-CHAMA 0,6/1,0 KV, PARA CIRCUITOS TERMINAIS - FORNECIMENTO E INSTALAÇÃO. AF_12/2015</t>
  </si>
  <si>
    <t xml:space="preserve"> 1.6 </t>
  </si>
  <si>
    <t>DIVERSOS</t>
  </si>
  <si>
    <t xml:space="preserve"> 1.6.1 </t>
  </si>
  <si>
    <t xml:space="preserve"> E-10.029 </t>
  </si>
  <si>
    <t>PONTO DE ENERGIA UTILIZAÇÃO DE EQUIPAMENTO ELÉTRICOS (FN + T) PARA CONDENSADORAS E SISTEMA DE VENTILAÇÃO,  COM ELETRODUTO EM PVC RÍGIDO 1” APARENTE. ( 93144/SINAPI – AF_01/2016) – COMP.REF.:93144/SINAPI</t>
  </si>
  <si>
    <t xml:space="preserve"> 1.6.2 </t>
  </si>
  <si>
    <t xml:space="preserve"> 91180 </t>
  </si>
  <si>
    <t>FIXAÇÃO DE TUBOS HORIZONTAIS DE PVC, CPVC OU COBRE DIÂMETROS MAIORES QUE 40 MM E MENORES OU IGUAIS A 75 MM COM ABRAÇADEIRA METÁLICA RÍGIDA TIPO D 1 1/2, FIXADA DIRETAMENTE NA LAJE. AF_05/2015</t>
  </si>
  <si>
    <t xml:space="preserve"> 1.6.3 </t>
  </si>
  <si>
    <t>Bucha de redução de pvc rígido roscável  diâm = 3" x 2"</t>
  </si>
  <si>
    <t xml:space="preserve"> 1.6.4 </t>
  </si>
  <si>
    <t>Bucha de redução de pvc rígido roscável  diâm = 2" x 1" - Rev 01_10/2022</t>
  </si>
  <si>
    <t xml:space="preserve"> 1.6.5 </t>
  </si>
  <si>
    <t>Bucha de redução de pvc rígido roscável  diâm =  1" x 3/4"</t>
  </si>
  <si>
    <t xml:space="preserve"> 1.6.6 </t>
  </si>
  <si>
    <t xml:space="preserve"> 83388 </t>
  </si>
  <si>
    <t>CAIXA DE PASSAGEM PVC 3" OCTOGONAL</t>
  </si>
  <si>
    <t xml:space="preserve"> 1.6.7 </t>
  </si>
  <si>
    <t xml:space="preserve"> 97064 </t>
  </si>
  <si>
    <t>MONTAGEM E DESMONTAGEM DE ANDAIME TUBULAR TIPO TORRE (EXCLUSIVE ANDAIME E LIMPEZA). AF_11/2017</t>
  </si>
  <si>
    <t xml:space="preserve"> 1.6.8 </t>
  </si>
  <si>
    <t xml:space="preserve"> 90436 </t>
  </si>
  <si>
    <t>FURO EM ALVENARIA PARA DIÂMETROS MENORES OU IGUAIS A 40 MM. AF_05/2015</t>
  </si>
  <si>
    <t xml:space="preserve"> 1.6.9 </t>
  </si>
  <si>
    <t xml:space="preserve"> 90437 </t>
  </si>
  <si>
    <t>FURO EM ALVENARIA PARA DIÂMETROS MAIORES QUE 40 MM E MENORES OU IGUAIS A 75 MM. AF_05/2015</t>
  </si>
  <si>
    <t>Total sem BDI</t>
  </si>
  <si>
    <t>Total do BDI</t>
  </si>
  <si>
    <t>Total Geral</t>
  </si>
  <si>
    <t xml:space="preserve">_______________________________________________________________
</t>
  </si>
  <si>
    <t>FÓRMULA UTILIZADA NO MANUAL DE ENGENHARIA E NO ACÓRDÃO TCU 2369/2011</t>
  </si>
  <si>
    <t>LDI = BDI = Lucro e despesas indiretas/Beneficio desp. Indiretas</t>
  </si>
  <si>
    <t>AC = Taxa de rateio da Administração Central</t>
  </si>
  <si>
    <t>DF = Taxa de Despesas Financeiras</t>
  </si>
  <si>
    <t>R = Taxa de Riscos +Seguros + Garantias</t>
  </si>
  <si>
    <t>L = Taxa de Lucro/Remuneração</t>
  </si>
  <si>
    <t>I = Taxa de Incidência de Impostos(PIS, COFINS, ISS)</t>
  </si>
  <si>
    <t>ESTIMATIVA DE COMPOSIÇÃO DA TAXA DE BONIFICAÇÃO E DESPESAS INDIRETAS PARA OBRAS E SERVIÇOS</t>
  </si>
  <si>
    <t>AC</t>
  </si>
  <si>
    <t>ADM. CENTRAL</t>
  </si>
  <si>
    <t>DF</t>
  </si>
  <si>
    <t>DESPESAS FINANCEIRAS</t>
  </si>
  <si>
    <t>R</t>
  </si>
  <si>
    <t>SEGUROS/IMPREVISTOS</t>
  </si>
  <si>
    <t>I1</t>
  </si>
  <si>
    <t>PIS</t>
  </si>
  <si>
    <t>COFINS</t>
  </si>
  <si>
    <t>I3</t>
  </si>
  <si>
    <t>ISS</t>
  </si>
  <si>
    <t>L</t>
  </si>
  <si>
    <t>LUCRO</t>
  </si>
  <si>
    <t>BDI 1 CALCULADO (%)</t>
  </si>
  <si>
    <t>BDI 1 ADOTADO (%)</t>
  </si>
  <si>
    <t>ESTIMATIVA DE COMPOSIÇÃO DA TAXA DE BONIFICAÇÃO E DESPESAS INDIRETAS PARA EQUIPAMENTOS</t>
  </si>
  <si>
    <t>CUSTO FINANCEIRO</t>
  </si>
  <si>
    <t>BDI 2 CALCULADO (%)</t>
  </si>
  <si>
    <t>BDI 2 ADOTADO (%)</t>
  </si>
  <si>
    <r>
      <rPr>
        <b/>
        <u/>
        <sz val="11"/>
        <rFont val="Trebuchet MS"/>
        <family val="2"/>
        <charset val="1"/>
      </rPr>
      <t>Definições</t>
    </r>
    <r>
      <rPr>
        <b/>
        <sz val="11"/>
        <rFont val="Trebuchet MS"/>
        <family val="2"/>
        <charset val="1"/>
      </rPr>
      <t>:</t>
    </r>
  </si>
  <si>
    <r>
      <rPr>
        <sz val="10"/>
        <rFont val="Trebuchet MS"/>
        <family val="2"/>
        <charset val="1"/>
      </rPr>
      <t xml:space="preserve"> </t>
    </r>
    <r>
      <rPr>
        <b/>
        <sz val="11"/>
        <rFont val="Trebuchet MS"/>
        <family val="2"/>
        <charset val="1"/>
      </rPr>
      <t>ISS</t>
    </r>
    <r>
      <rPr>
        <sz val="11"/>
        <rFont val="Trebuchet MS"/>
        <family val="2"/>
        <charset val="1"/>
      </rPr>
      <t xml:space="preserve"> – Imposto sobre serviços de qualquer natureza; Segundo informação da Prefeitura de Pelotas</t>
    </r>
  </si>
  <si>
    <t>ISS=</t>
  </si>
  <si>
    <r>
      <rPr>
        <b/>
        <sz val="10"/>
        <rFont val="Trebuchet MS"/>
        <family val="2"/>
        <charset val="1"/>
      </rPr>
      <t xml:space="preserve"> </t>
    </r>
    <r>
      <rPr>
        <b/>
        <sz val="11"/>
        <rFont val="Trebuchet MS"/>
        <family val="2"/>
        <charset val="1"/>
      </rPr>
      <t>PIS</t>
    </r>
    <r>
      <rPr>
        <sz val="11"/>
        <rFont val="Trebuchet MS"/>
        <family val="2"/>
        <charset val="1"/>
      </rPr>
      <t xml:space="preserve"> – Programa de integração social;</t>
    </r>
  </si>
  <si>
    <r>
      <rPr>
        <sz val="10"/>
        <rFont val="Trebuchet MS"/>
        <family val="2"/>
        <charset val="1"/>
      </rPr>
      <t xml:space="preserve"> </t>
    </r>
    <r>
      <rPr>
        <b/>
        <sz val="11"/>
        <rFont val="Trebuchet MS"/>
        <family val="2"/>
        <charset val="1"/>
      </rPr>
      <t>COFINS</t>
    </r>
    <r>
      <rPr>
        <sz val="11"/>
        <rFont val="Trebuchet MS"/>
        <family val="2"/>
        <charset val="1"/>
      </rPr>
      <t xml:space="preserve"> – Contribuição para financiamento da seguridade social</t>
    </r>
  </si>
  <si>
    <t>1. A porcentagem de ISS pode variar de 2 à 5 %, conforme Legislação Municipal.</t>
  </si>
  <si>
    <t xml:space="preserve">2. São adotados valores diferentes de BDI para equipamentos e para serviços, conforme Acórdão TCU 2.369/2011. </t>
  </si>
  <si>
    <t xml:space="preserve">3. Os índices utilizados são do Acórdão TCU 2.622/2013  </t>
  </si>
  <si>
    <t xml:space="preserve"> E-05.019 </t>
  </si>
  <si>
    <t xml:space="preserve"> E-04.085 </t>
  </si>
  <si>
    <t xml:space="preserve"> E-04.086 </t>
  </si>
  <si>
    <t xml:space="preserve"> E-04.087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</si>
</sst>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%"/>
    <numFmt numFmtId="165" formatCode="0.000"/>
  </numFmts>
  <fonts count="20">
    <font>
      <sz val="11"/>
      <name val="Arial"/>
      <family val="1"/>
      <charset val="1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  <font>
      <sz val="13"/>
      <name val="Trebuchet MS"/>
      <family val="2"/>
      <charset val="1"/>
    </font>
    <font>
      <sz val="11"/>
      <name val="Arial"/>
      <family val="2"/>
      <charset val="1"/>
    </font>
    <font>
      <sz val="14"/>
      <name val="ErieBlack"/>
      <family val="2"/>
      <charset val="128"/>
    </font>
    <font>
      <b/>
      <sz val="13"/>
      <name val="Trebuchet MS"/>
      <family val="2"/>
      <charset val="1"/>
    </font>
    <font>
      <b/>
      <u/>
      <sz val="11"/>
      <name val="Trebuchet MS"/>
      <family val="2"/>
      <charset val="1"/>
    </font>
    <font>
      <b/>
      <sz val="11"/>
      <name val="Trebuchet MS"/>
      <family val="2"/>
      <charset val="1"/>
    </font>
    <font>
      <sz val="10"/>
      <name val="Trebuchet MS"/>
      <family val="2"/>
      <charset val="1"/>
    </font>
    <font>
      <sz val="11"/>
      <name val="Trebuchet MS"/>
      <family val="2"/>
      <charset val="1"/>
    </font>
    <font>
      <b/>
      <sz val="10"/>
      <name val="Trebuchet MS"/>
      <family val="2"/>
      <charset val="1"/>
    </font>
    <font>
      <sz val="10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  <fill>
      <patternFill patternType="solid">
        <fgColor rgb="FFFFBF00"/>
        <bgColor rgb="FFFF9900"/>
      </patternFill>
    </fill>
    <fill>
      <patternFill patternType="solid">
        <fgColor rgb="FF3DEB3D"/>
        <bgColor rgb="FF33CCCC"/>
      </patternFill>
    </fill>
    <fill>
      <patternFill patternType="solid">
        <fgColor rgb="FFDFF0D8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55">
    <xf numFmtId="0" fontId="0" fillId="0" borderId="0" xfId="0"/>
    <xf numFmtId="0" fontId="4" fillId="0" borderId="1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3" fillId="0" borderId="2" xfId="7" applyBorder="1" applyAlignment="1">
      <alignment horizontal="justify" vertical="center" wrapText="1"/>
    </xf>
    <xf numFmtId="0" fontId="3" fillId="0" borderId="2" xfId="7" applyBorder="1" applyAlignment="1">
      <alignment horizontal="center" vertical="center" wrapText="1"/>
    </xf>
    <xf numFmtId="0" fontId="3" fillId="0" borderId="3" xfId="7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right" vertical="top" wrapText="1"/>
    </xf>
    <xf numFmtId="0" fontId="5" fillId="2" borderId="4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right" vertical="top" wrapText="1"/>
    </xf>
    <xf numFmtId="4" fontId="7" fillId="4" borderId="4" xfId="0" applyNumberFormat="1" applyFont="1" applyFill="1" applyBorder="1" applyAlignment="1">
      <alignment horizontal="right" vertical="top" wrapText="1"/>
    </xf>
    <xf numFmtId="164" fontId="7" fillId="4" borderId="4" xfId="0" applyNumberFormat="1" applyFont="1" applyFill="1" applyBorder="1" applyAlignment="1">
      <alignment horizontal="right" vertical="top" wrapText="1"/>
    </xf>
    <xf numFmtId="0" fontId="8" fillId="5" borderId="4" xfId="0" applyFont="1" applyFill="1" applyBorder="1" applyAlignment="1">
      <alignment horizontal="left" vertical="top" wrapText="1"/>
    </xf>
    <xf numFmtId="0" fontId="8" fillId="5" borderId="4" xfId="0" applyFont="1" applyFill="1" applyBorder="1" applyAlignment="1">
      <alignment horizontal="right" vertical="top" wrapText="1"/>
    </xf>
    <xf numFmtId="0" fontId="8" fillId="5" borderId="4" xfId="0" applyFont="1" applyFill="1" applyBorder="1" applyAlignment="1">
      <alignment horizontal="center" vertical="top" wrapText="1"/>
    </xf>
    <xf numFmtId="4" fontId="8" fillId="3" borderId="4" xfId="0" applyNumberFormat="1" applyFont="1" applyFill="1" applyBorder="1" applyAlignment="1">
      <alignment horizontal="right" vertical="top" wrapText="1"/>
    </xf>
    <xf numFmtId="4" fontId="8" fillId="5" borderId="4" xfId="0" applyNumberFormat="1" applyFont="1" applyFill="1" applyBorder="1" applyAlignment="1">
      <alignment horizontal="right" vertical="top" wrapText="1"/>
    </xf>
    <xf numFmtId="164" fontId="8" fillId="5" borderId="4" xfId="0" applyNumberFormat="1" applyFont="1" applyFill="1" applyBorder="1" applyAlignment="1">
      <alignment horizontal="right" vertical="top" wrapText="1"/>
    </xf>
    <xf numFmtId="0" fontId="7" fillId="3" borderId="4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right" vertical="top" wrapText="1"/>
    </xf>
    <xf numFmtId="0" fontId="9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2" fontId="10" fillId="6" borderId="5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2" fontId="10" fillId="7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2" fontId="13" fillId="6" borderId="5" xfId="0" applyNumberFormat="1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10" fontId="10" fillId="7" borderId="5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right" vertical="top" wrapText="1"/>
    </xf>
    <xf numFmtId="4" fontId="6" fillId="2" borderId="0" xfId="0" applyNumberFormat="1" applyFont="1" applyFill="1" applyAlignment="1">
      <alignment horizontal="right" vertical="top" wrapText="1"/>
    </xf>
    <xf numFmtId="0" fontId="9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9" fillId="8" borderId="4" xfId="0" applyFont="1" applyFill="1" applyBorder="1" applyAlignment="1">
      <alignment horizontal="right" vertical="top" wrapText="1"/>
    </xf>
    <xf numFmtId="0" fontId="19" fillId="8" borderId="4" xfId="0" applyFont="1" applyFill="1" applyBorder="1" applyAlignment="1">
      <alignment horizontal="left" vertical="top" wrapText="1"/>
    </xf>
  </cellXfs>
  <cellStyles count="8">
    <cellStyle name="Normal" xfId="0" builtinId="0"/>
    <cellStyle name="Normal 16" xfId="1"/>
    <cellStyle name="Normal 19" xfId="2"/>
    <cellStyle name="Normal 2" xfId="3"/>
    <cellStyle name="Normal 20" xfId="4"/>
    <cellStyle name="Normal 3" xfId="5"/>
    <cellStyle name="Normal 4" xfId="6"/>
    <cellStyle name="Normal 5" xfId="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3DEB3D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558360</xdr:colOff>
      <xdr:row>0</xdr:row>
      <xdr:rowOff>189360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332360" cy="1893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457200</xdr:colOff>
      <xdr:row>1</xdr:row>
      <xdr:rowOff>162000</xdr:rowOff>
    </xdr:from>
    <xdr:to>
      <xdr:col>10</xdr:col>
      <xdr:colOff>237600</xdr:colOff>
      <xdr:row>6</xdr:row>
      <xdr:rowOff>228240</xdr:rowOff>
    </xdr:to>
    <xdr:pic>
      <xdr:nvPicPr>
        <xdr:cNvPr id="2" name="Figuras 2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649360" y="390600"/>
          <a:ext cx="4436280" cy="12092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9360</xdr:colOff>
      <xdr:row>1</xdr:row>
      <xdr:rowOff>0</xdr:rowOff>
    </xdr:from>
    <xdr:to>
      <xdr:col>5</xdr:col>
      <xdr:colOff>713880</xdr:colOff>
      <xdr:row>6</xdr:row>
      <xdr:rowOff>218880</xdr:rowOff>
    </xdr:to>
    <xdr:pic>
      <xdr:nvPicPr>
        <xdr:cNvPr id="3" name="Figuras 1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360" y="228600"/>
          <a:ext cx="6941520" cy="1361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zoomScaleNormal="100" workbookViewId="0"/>
  </sheetViews>
  <sheetFormatPr defaultColWidth="8.375" defaultRowHeight="14.25"/>
  <cols>
    <col min="1" max="1" width="64.25" customWidth="1"/>
  </cols>
  <sheetData>
    <row r="1" spans="1:1" ht="19.5" customHeight="1">
      <c r="A1" s="1" t="s">
        <v>0</v>
      </c>
    </row>
    <row r="2" spans="1:1" ht="22.5" customHeight="1">
      <c r="A2" s="2" t="s">
        <v>1</v>
      </c>
    </row>
    <row r="3" spans="1:1">
      <c r="A3" s="2"/>
    </row>
    <row r="4" spans="1:1">
      <c r="A4" s="3" t="s">
        <v>2</v>
      </c>
    </row>
    <row r="5" spans="1:1" ht="27" customHeight="1">
      <c r="A5" s="3" t="s">
        <v>3</v>
      </c>
    </row>
    <row r="6" spans="1:1" ht="69" customHeight="1">
      <c r="A6" s="3" t="s">
        <v>4</v>
      </c>
    </row>
    <row r="7" spans="1:1" ht="57.75" customHeight="1">
      <c r="A7" s="3" t="s">
        <v>5</v>
      </c>
    </row>
    <row r="8" spans="1:1" ht="37.5" customHeight="1">
      <c r="A8" s="3" t="s">
        <v>6</v>
      </c>
    </row>
    <row r="9" spans="1:1" ht="84.75" customHeight="1">
      <c r="A9" s="3" t="s">
        <v>7</v>
      </c>
    </row>
    <row r="10" spans="1:1" ht="33" customHeight="1">
      <c r="A10" s="3" t="s">
        <v>8</v>
      </c>
    </row>
    <row r="11" spans="1:1" ht="24.75" customHeight="1">
      <c r="A11" s="3" t="s">
        <v>9</v>
      </c>
    </row>
    <row r="12" spans="1:1">
      <c r="A12" s="3" t="s">
        <v>10</v>
      </c>
    </row>
    <row r="13" spans="1:1">
      <c r="A13" s="3" t="s">
        <v>11</v>
      </c>
    </row>
    <row r="14" spans="1:1" ht="20.25" customHeight="1">
      <c r="A14" s="3" t="s">
        <v>12</v>
      </c>
    </row>
    <row r="15" spans="1:1">
      <c r="A15" s="3" t="s">
        <v>13</v>
      </c>
    </row>
    <row r="16" spans="1:1">
      <c r="A16" s="3" t="s">
        <v>14</v>
      </c>
    </row>
    <row r="17" spans="1:1" ht="21.75" customHeight="1">
      <c r="A17" s="3" t="s">
        <v>15</v>
      </c>
    </row>
    <row r="18" spans="1:1" ht="20.25" customHeight="1">
      <c r="A18" s="3" t="s">
        <v>16</v>
      </c>
    </row>
    <row r="19" spans="1:1" ht="17.25" customHeight="1">
      <c r="A19" s="3" t="s">
        <v>17</v>
      </c>
    </row>
    <row r="20" spans="1:1" ht="17.25" customHeight="1">
      <c r="A20" s="3" t="s">
        <v>18</v>
      </c>
    </row>
    <row r="21" spans="1:1" ht="21.75" customHeight="1">
      <c r="A21" s="3" t="s">
        <v>19</v>
      </c>
    </row>
    <row r="22" spans="1:1">
      <c r="A22" s="3" t="s">
        <v>20</v>
      </c>
    </row>
    <row r="23" spans="1:1">
      <c r="A23" s="3" t="s">
        <v>21</v>
      </c>
    </row>
    <row r="24" spans="1:1" ht="15.75" customHeight="1">
      <c r="A24" s="3" t="s">
        <v>22</v>
      </c>
    </row>
    <row r="25" spans="1:1" ht="41.25" customHeight="1">
      <c r="A25" s="3" t="s">
        <v>23</v>
      </c>
    </row>
    <row r="26" spans="1:1">
      <c r="A26" s="3" t="s">
        <v>24</v>
      </c>
    </row>
    <row r="27" spans="1:1">
      <c r="A27" s="3" t="s">
        <v>25</v>
      </c>
    </row>
    <row r="28" spans="1:1">
      <c r="A28" s="3" t="s">
        <v>26</v>
      </c>
    </row>
    <row r="29" spans="1:1" ht="16.5" customHeight="1">
      <c r="A29" s="3" t="s">
        <v>27</v>
      </c>
    </row>
    <row r="30" spans="1:1">
      <c r="A30" s="3" t="s">
        <v>28</v>
      </c>
    </row>
    <row r="31" spans="1:1" ht="15.75" customHeight="1">
      <c r="A31" s="4" t="s">
        <v>29</v>
      </c>
    </row>
    <row r="32" spans="1:1" ht="20.25" customHeight="1">
      <c r="A32" s="5" t="s">
        <v>30</v>
      </c>
    </row>
  </sheetData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6"/>
  <sheetViews>
    <sheetView tabSelected="1" topLeftCell="A91" zoomScaleNormal="100" workbookViewId="0">
      <selection activeCell="D95" sqref="D95"/>
    </sheetView>
  </sheetViews>
  <sheetFormatPr defaultColWidth="8.375" defaultRowHeight="14.25"/>
  <cols>
    <col min="1" max="2" width="10" customWidth="1"/>
    <col min="3" max="3" width="13.25" customWidth="1"/>
    <col min="4" max="4" width="60" customWidth="1"/>
    <col min="5" max="5" width="8" customWidth="1"/>
    <col min="6" max="10" width="13" customWidth="1"/>
  </cols>
  <sheetData>
    <row r="1" spans="1:10" ht="15" customHeight="1">
      <c r="A1" s="6"/>
      <c r="B1" s="6"/>
      <c r="C1" s="6"/>
      <c r="D1" s="6" t="s">
        <v>31</v>
      </c>
      <c r="E1" s="37" t="s">
        <v>32</v>
      </c>
      <c r="F1" s="37"/>
      <c r="G1" s="37" t="s">
        <v>33</v>
      </c>
      <c r="H1" s="37"/>
      <c r="I1" s="37" t="s">
        <v>34</v>
      </c>
      <c r="J1" s="37"/>
    </row>
    <row r="2" spans="1:10" ht="79.5" customHeight="1">
      <c r="A2" s="7"/>
      <c r="B2" s="7"/>
      <c r="C2" s="7"/>
      <c r="D2" s="7" t="s">
        <v>35</v>
      </c>
      <c r="E2" s="38" t="s">
        <v>36</v>
      </c>
      <c r="F2" s="38"/>
      <c r="G2" s="39"/>
      <c r="H2" s="39"/>
      <c r="I2" s="38" t="s">
        <v>37</v>
      </c>
      <c r="J2" s="38"/>
    </row>
    <row r="3" spans="1:10" ht="15" customHeight="1">
      <c r="A3" s="43" t="s">
        <v>38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ht="30" customHeight="1">
      <c r="A4" s="8" t="s">
        <v>39</v>
      </c>
      <c r="B4" s="9" t="s">
        <v>40</v>
      </c>
      <c r="C4" s="8" t="s">
        <v>41</v>
      </c>
      <c r="D4" s="8" t="s">
        <v>42</v>
      </c>
      <c r="E4" s="10" t="s">
        <v>43</v>
      </c>
      <c r="F4" s="9" t="s">
        <v>44</v>
      </c>
      <c r="G4" s="9" t="s">
        <v>45</v>
      </c>
      <c r="H4" s="9" t="s">
        <v>46</v>
      </c>
      <c r="I4" s="9" t="s">
        <v>47</v>
      </c>
      <c r="J4" s="9" t="s">
        <v>48</v>
      </c>
    </row>
    <row r="5" spans="1:10" ht="24" customHeight="1">
      <c r="A5" s="11" t="s">
        <v>49</v>
      </c>
      <c r="B5" s="11"/>
      <c r="C5" s="11"/>
      <c r="D5" s="11" t="s">
        <v>50</v>
      </c>
      <c r="E5" s="11"/>
      <c r="F5" s="12"/>
      <c r="G5" s="11"/>
      <c r="H5" s="11"/>
      <c r="I5" s="13">
        <f>I6+I48+I53+I71+I84+I91</f>
        <v>0</v>
      </c>
      <c r="J5" s="14">
        <v>1</v>
      </c>
    </row>
    <row r="6" spans="1:10" ht="24" customHeight="1">
      <c r="A6" s="11" t="s">
        <v>51</v>
      </c>
      <c r="B6" s="11"/>
      <c r="C6" s="11"/>
      <c r="D6" s="11" t="s">
        <v>52</v>
      </c>
      <c r="E6" s="11"/>
      <c r="F6" s="12"/>
      <c r="G6" s="11"/>
      <c r="H6" s="11"/>
      <c r="I6" s="13">
        <f>I7+I19+I30+I39</f>
        <v>0</v>
      </c>
      <c r="J6" s="14" t="e">
        <f t="shared" ref="J6:J37" si="0">I6/$I$5</f>
        <v>#DIV/0!</v>
      </c>
    </row>
    <row r="7" spans="1:10" ht="24" customHeight="1">
      <c r="A7" s="11" t="s">
        <v>53</v>
      </c>
      <c r="B7" s="11"/>
      <c r="C7" s="11"/>
      <c r="D7" s="11" t="s">
        <v>54</v>
      </c>
      <c r="E7" s="11"/>
      <c r="F7" s="12"/>
      <c r="G7" s="11"/>
      <c r="H7" s="11"/>
      <c r="I7" s="13">
        <f>SUM(I8:I18)</f>
        <v>0</v>
      </c>
      <c r="J7" s="14" t="e">
        <f t="shared" si="0"/>
        <v>#DIV/0!</v>
      </c>
    </row>
    <row r="8" spans="1:10" ht="51.75" customHeight="1">
      <c r="A8" s="15" t="s">
        <v>55</v>
      </c>
      <c r="B8" s="16" t="s">
        <v>56</v>
      </c>
      <c r="C8" s="15" t="s">
        <v>57</v>
      </c>
      <c r="D8" s="15" t="s">
        <v>58</v>
      </c>
      <c r="E8" s="17" t="s">
        <v>59</v>
      </c>
      <c r="F8" s="16">
        <v>1</v>
      </c>
      <c r="G8" s="18"/>
      <c r="H8" s="19">
        <f t="shared" ref="H8:H18" si="1">TRUNC(G8*(1+$G$2),2)</f>
        <v>0</v>
      </c>
      <c r="I8" s="19">
        <f t="shared" ref="I8:I18" si="2">H8*F8</f>
        <v>0</v>
      </c>
      <c r="J8" s="20" t="e">
        <f t="shared" si="0"/>
        <v>#DIV/0!</v>
      </c>
    </row>
    <row r="9" spans="1:10" ht="39" customHeight="1">
      <c r="A9" s="15" t="s">
        <v>60</v>
      </c>
      <c r="B9" s="16" t="s">
        <v>61</v>
      </c>
      <c r="C9" s="15" t="s">
        <v>62</v>
      </c>
      <c r="D9" s="15" t="s">
        <v>63</v>
      </c>
      <c r="E9" s="17" t="s">
        <v>64</v>
      </c>
      <c r="F9" s="16">
        <v>2</v>
      </c>
      <c r="G9" s="18"/>
      <c r="H9" s="19">
        <f t="shared" si="1"/>
        <v>0</v>
      </c>
      <c r="I9" s="19">
        <f t="shared" si="2"/>
        <v>0</v>
      </c>
      <c r="J9" s="20" t="e">
        <f t="shared" si="0"/>
        <v>#DIV/0!</v>
      </c>
    </row>
    <row r="10" spans="1:10" ht="39" customHeight="1">
      <c r="A10" s="15" t="s">
        <v>65</v>
      </c>
      <c r="B10" s="16" t="s">
        <v>66</v>
      </c>
      <c r="C10" s="15" t="s">
        <v>62</v>
      </c>
      <c r="D10" s="15" t="s">
        <v>67</v>
      </c>
      <c r="E10" s="17" t="s">
        <v>64</v>
      </c>
      <c r="F10" s="16">
        <v>1</v>
      </c>
      <c r="G10" s="18"/>
      <c r="H10" s="19">
        <f t="shared" si="1"/>
        <v>0</v>
      </c>
      <c r="I10" s="19">
        <f t="shared" si="2"/>
        <v>0</v>
      </c>
      <c r="J10" s="20" t="e">
        <f t="shared" si="0"/>
        <v>#DIV/0!</v>
      </c>
    </row>
    <row r="11" spans="1:10" ht="39" customHeight="1">
      <c r="A11" s="15" t="s">
        <v>68</v>
      </c>
      <c r="B11" s="16" t="s">
        <v>69</v>
      </c>
      <c r="C11" s="15" t="s">
        <v>57</v>
      </c>
      <c r="D11" s="15" t="s">
        <v>70</v>
      </c>
      <c r="E11" s="17" t="s">
        <v>59</v>
      </c>
      <c r="F11" s="16">
        <v>2</v>
      </c>
      <c r="G11" s="18"/>
      <c r="H11" s="19">
        <f t="shared" si="1"/>
        <v>0</v>
      </c>
      <c r="I11" s="19">
        <f t="shared" si="2"/>
        <v>0</v>
      </c>
      <c r="J11" s="20" t="e">
        <f t="shared" si="0"/>
        <v>#DIV/0!</v>
      </c>
    </row>
    <row r="12" spans="1:10" ht="39" customHeight="1">
      <c r="A12" s="15" t="s">
        <v>71</v>
      </c>
      <c r="B12" s="16" t="s">
        <v>72</v>
      </c>
      <c r="C12" s="15" t="s">
        <v>57</v>
      </c>
      <c r="D12" s="15" t="s">
        <v>73</v>
      </c>
      <c r="E12" s="17" t="s">
        <v>59</v>
      </c>
      <c r="F12" s="16">
        <v>3</v>
      </c>
      <c r="G12" s="18"/>
      <c r="H12" s="19">
        <f t="shared" si="1"/>
        <v>0</v>
      </c>
      <c r="I12" s="19">
        <f t="shared" si="2"/>
        <v>0</v>
      </c>
      <c r="J12" s="20" t="e">
        <f t="shared" si="0"/>
        <v>#DIV/0!</v>
      </c>
    </row>
    <row r="13" spans="1:10" ht="39" customHeight="1">
      <c r="A13" s="15" t="s">
        <v>74</v>
      </c>
      <c r="B13" s="16" t="s">
        <v>75</v>
      </c>
      <c r="C13" s="15" t="s">
        <v>57</v>
      </c>
      <c r="D13" s="15" t="s">
        <v>76</v>
      </c>
      <c r="E13" s="17" t="s">
        <v>59</v>
      </c>
      <c r="F13" s="16">
        <v>4</v>
      </c>
      <c r="G13" s="18"/>
      <c r="H13" s="19">
        <f t="shared" si="1"/>
        <v>0</v>
      </c>
      <c r="I13" s="19">
        <f t="shared" si="2"/>
        <v>0</v>
      </c>
      <c r="J13" s="20" t="e">
        <f t="shared" si="0"/>
        <v>#DIV/0!</v>
      </c>
    </row>
    <row r="14" spans="1:10" ht="25.5" customHeight="1">
      <c r="A14" s="15" t="s">
        <v>77</v>
      </c>
      <c r="B14" s="16" t="s">
        <v>78</v>
      </c>
      <c r="C14" s="15" t="s">
        <v>62</v>
      </c>
      <c r="D14" s="15" t="s">
        <v>79</v>
      </c>
      <c r="E14" s="17" t="s">
        <v>64</v>
      </c>
      <c r="F14" s="16">
        <v>6</v>
      </c>
      <c r="G14" s="18"/>
      <c r="H14" s="19">
        <f t="shared" si="1"/>
        <v>0</v>
      </c>
      <c r="I14" s="19">
        <f t="shared" si="2"/>
        <v>0</v>
      </c>
      <c r="J14" s="20" t="e">
        <f t="shared" si="0"/>
        <v>#DIV/0!</v>
      </c>
    </row>
    <row r="15" spans="1:10" ht="25.5" customHeight="1">
      <c r="A15" s="15" t="s">
        <v>80</v>
      </c>
      <c r="B15" s="16" t="s">
        <v>81</v>
      </c>
      <c r="C15" s="15" t="s">
        <v>62</v>
      </c>
      <c r="D15" s="15" t="s">
        <v>82</v>
      </c>
      <c r="E15" s="17" t="s">
        <v>64</v>
      </c>
      <c r="F15" s="16">
        <v>4</v>
      </c>
      <c r="G15" s="18"/>
      <c r="H15" s="19">
        <f t="shared" si="1"/>
        <v>0</v>
      </c>
      <c r="I15" s="19">
        <f t="shared" si="2"/>
        <v>0</v>
      </c>
      <c r="J15" s="20" t="e">
        <f t="shared" si="0"/>
        <v>#DIV/0!</v>
      </c>
    </row>
    <row r="16" spans="1:10" ht="39" customHeight="1">
      <c r="A16" s="15" t="s">
        <v>83</v>
      </c>
      <c r="B16" s="16" t="s">
        <v>84</v>
      </c>
      <c r="C16" s="15" t="s">
        <v>62</v>
      </c>
      <c r="D16" s="15" t="s">
        <v>85</v>
      </c>
      <c r="E16" s="17" t="s">
        <v>64</v>
      </c>
      <c r="F16" s="16">
        <v>2</v>
      </c>
      <c r="G16" s="18"/>
      <c r="H16" s="19">
        <f t="shared" si="1"/>
        <v>0</v>
      </c>
      <c r="I16" s="19">
        <f t="shared" si="2"/>
        <v>0</v>
      </c>
      <c r="J16" s="20" t="e">
        <f t="shared" si="0"/>
        <v>#DIV/0!</v>
      </c>
    </row>
    <row r="17" spans="1:10" ht="39" customHeight="1">
      <c r="A17" s="15" t="s">
        <v>86</v>
      </c>
      <c r="B17" s="16" t="s">
        <v>87</v>
      </c>
      <c r="C17" s="15" t="s">
        <v>57</v>
      </c>
      <c r="D17" s="15" t="s">
        <v>88</v>
      </c>
      <c r="E17" s="17" t="s">
        <v>64</v>
      </c>
      <c r="F17" s="16">
        <v>14</v>
      </c>
      <c r="G17" s="18"/>
      <c r="H17" s="19">
        <f t="shared" si="1"/>
        <v>0</v>
      </c>
      <c r="I17" s="19">
        <f t="shared" si="2"/>
        <v>0</v>
      </c>
      <c r="J17" s="20" t="e">
        <f t="shared" si="0"/>
        <v>#DIV/0!</v>
      </c>
    </row>
    <row r="18" spans="1:10" ht="39" customHeight="1">
      <c r="A18" s="15" t="s">
        <v>89</v>
      </c>
      <c r="B18" s="16" t="s">
        <v>90</v>
      </c>
      <c r="C18" s="15" t="s">
        <v>62</v>
      </c>
      <c r="D18" s="15" t="s">
        <v>91</v>
      </c>
      <c r="E18" s="17" t="s">
        <v>92</v>
      </c>
      <c r="F18" s="16">
        <v>4</v>
      </c>
      <c r="G18" s="18"/>
      <c r="H18" s="19">
        <f t="shared" si="1"/>
        <v>0</v>
      </c>
      <c r="I18" s="19">
        <f t="shared" si="2"/>
        <v>0</v>
      </c>
      <c r="J18" s="20" t="e">
        <f t="shared" si="0"/>
        <v>#DIV/0!</v>
      </c>
    </row>
    <row r="19" spans="1:10" ht="24" customHeight="1">
      <c r="A19" s="11" t="s">
        <v>93</v>
      </c>
      <c r="B19" s="11"/>
      <c r="C19" s="11"/>
      <c r="D19" s="11" t="s">
        <v>94</v>
      </c>
      <c r="E19" s="11"/>
      <c r="F19" s="12"/>
      <c r="G19" s="21"/>
      <c r="H19" s="11"/>
      <c r="I19" s="13">
        <f>SUM(I20:I29)</f>
        <v>0</v>
      </c>
      <c r="J19" s="14" t="e">
        <f t="shared" si="0"/>
        <v>#DIV/0!</v>
      </c>
    </row>
    <row r="20" spans="1:10" ht="39" customHeight="1">
      <c r="A20" s="15" t="s">
        <v>95</v>
      </c>
      <c r="B20" s="16" t="s">
        <v>96</v>
      </c>
      <c r="C20" s="15" t="s">
        <v>57</v>
      </c>
      <c r="D20" s="15" t="s">
        <v>97</v>
      </c>
      <c r="E20" s="17" t="s">
        <v>59</v>
      </c>
      <c r="F20" s="16">
        <v>1</v>
      </c>
      <c r="G20" s="18"/>
      <c r="H20" s="19">
        <f t="shared" ref="H20:H29" si="3">TRUNC(G20*(1+$G$2),2)</f>
        <v>0</v>
      </c>
      <c r="I20" s="19">
        <f t="shared" ref="I20:I29" si="4">H20*F20</f>
        <v>0</v>
      </c>
      <c r="J20" s="20" t="e">
        <f t="shared" si="0"/>
        <v>#DIV/0!</v>
      </c>
    </row>
    <row r="21" spans="1:10" ht="39" customHeight="1">
      <c r="A21" s="15" t="s">
        <v>98</v>
      </c>
      <c r="B21" s="16" t="s">
        <v>66</v>
      </c>
      <c r="C21" s="15" t="s">
        <v>62</v>
      </c>
      <c r="D21" s="15" t="s">
        <v>67</v>
      </c>
      <c r="E21" s="17" t="s">
        <v>64</v>
      </c>
      <c r="F21" s="16">
        <v>1</v>
      </c>
      <c r="G21" s="18"/>
      <c r="H21" s="19">
        <f t="shared" si="3"/>
        <v>0</v>
      </c>
      <c r="I21" s="19">
        <f t="shared" si="4"/>
        <v>0</v>
      </c>
      <c r="J21" s="20" t="e">
        <f t="shared" si="0"/>
        <v>#DIV/0!</v>
      </c>
    </row>
    <row r="22" spans="1:10" ht="25.5" customHeight="1">
      <c r="A22" s="15" t="s">
        <v>99</v>
      </c>
      <c r="B22" s="16" t="s">
        <v>100</v>
      </c>
      <c r="C22" s="15" t="s">
        <v>62</v>
      </c>
      <c r="D22" s="15" t="s">
        <v>101</v>
      </c>
      <c r="E22" s="17" t="s">
        <v>64</v>
      </c>
      <c r="F22" s="16">
        <v>11</v>
      </c>
      <c r="G22" s="18"/>
      <c r="H22" s="19">
        <f t="shared" si="3"/>
        <v>0</v>
      </c>
      <c r="I22" s="19">
        <f t="shared" si="4"/>
        <v>0</v>
      </c>
      <c r="J22" s="20" t="e">
        <f t="shared" si="0"/>
        <v>#DIV/0!</v>
      </c>
    </row>
    <row r="23" spans="1:10" ht="25.5" customHeight="1">
      <c r="A23" s="15" t="s">
        <v>102</v>
      </c>
      <c r="B23" s="16" t="s">
        <v>103</v>
      </c>
      <c r="C23" s="15" t="s">
        <v>62</v>
      </c>
      <c r="D23" s="15" t="s">
        <v>104</v>
      </c>
      <c r="E23" s="17" t="s">
        <v>64</v>
      </c>
      <c r="F23" s="16">
        <v>5</v>
      </c>
      <c r="G23" s="18"/>
      <c r="H23" s="19">
        <f t="shared" si="3"/>
        <v>0</v>
      </c>
      <c r="I23" s="19">
        <f t="shared" si="4"/>
        <v>0</v>
      </c>
      <c r="J23" s="20" t="e">
        <f t="shared" si="0"/>
        <v>#DIV/0!</v>
      </c>
    </row>
    <row r="24" spans="1:10" ht="25.5" customHeight="1">
      <c r="A24" s="15" t="s">
        <v>105</v>
      </c>
      <c r="B24" s="16" t="s">
        <v>106</v>
      </c>
      <c r="C24" s="15" t="s">
        <v>62</v>
      </c>
      <c r="D24" s="15" t="s">
        <v>107</v>
      </c>
      <c r="E24" s="17" t="s">
        <v>64</v>
      </c>
      <c r="F24" s="16">
        <v>20</v>
      </c>
      <c r="G24" s="18"/>
      <c r="H24" s="19">
        <f t="shared" si="3"/>
        <v>0</v>
      </c>
      <c r="I24" s="19">
        <f t="shared" si="4"/>
        <v>0</v>
      </c>
      <c r="J24" s="20" t="e">
        <f t="shared" si="0"/>
        <v>#DIV/0!</v>
      </c>
    </row>
    <row r="25" spans="1:10" ht="39" customHeight="1">
      <c r="A25" s="15" t="s">
        <v>108</v>
      </c>
      <c r="B25" s="16" t="s">
        <v>109</v>
      </c>
      <c r="C25" s="15" t="s">
        <v>57</v>
      </c>
      <c r="D25" s="15" t="s">
        <v>110</v>
      </c>
      <c r="E25" s="17" t="s">
        <v>59</v>
      </c>
      <c r="F25" s="16">
        <v>4</v>
      </c>
      <c r="G25" s="18"/>
      <c r="H25" s="19">
        <f t="shared" si="3"/>
        <v>0</v>
      </c>
      <c r="I25" s="19">
        <f t="shared" si="4"/>
        <v>0</v>
      </c>
      <c r="J25" s="20" t="e">
        <f t="shared" si="0"/>
        <v>#DIV/0!</v>
      </c>
    </row>
    <row r="26" spans="1:10" ht="25.5" customHeight="1">
      <c r="A26" s="15" t="s">
        <v>111</v>
      </c>
      <c r="B26" s="16" t="s">
        <v>81</v>
      </c>
      <c r="C26" s="15" t="s">
        <v>62</v>
      </c>
      <c r="D26" s="15" t="s">
        <v>82</v>
      </c>
      <c r="E26" s="17" t="s">
        <v>64</v>
      </c>
      <c r="F26" s="16">
        <v>3</v>
      </c>
      <c r="G26" s="18"/>
      <c r="H26" s="19">
        <f t="shared" si="3"/>
        <v>0</v>
      </c>
      <c r="I26" s="19">
        <f t="shared" si="4"/>
        <v>0</v>
      </c>
      <c r="J26" s="20" t="e">
        <f t="shared" si="0"/>
        <v>#DIV/0!</v>
      </c>
    </row>
    <row r="27" spans="1:10" ht="39" customHeight="1">
      <c r="A27" s="15" t="s">
        <v>112</v>
      </c>
      <c r="B27" s="16" t="s">
        <v>84</v>
      </c>
      <c r="C27" s="15" t="s">
        <v>62</v>
      </c>
      <c r="D27" s="15" t="s">
        <v>85</v>
      </c>
      <c r="E27" s="17" t="s">
        <v>64</v>
      </c>
      <c r="F27" s="16">
        <v>2</v>
      </c>
      <c r="G27" s="18"/>
      <c r="H27" s="19">
        <f t="shared" si="3"/>
        <v>0</v>
      </c>
      <c r="I27" s="19">
        <f t="shared" si="4"/>
        <v>0</v>
      </c>
      <c r="J27" s="20" t="e">
        <f t="shared" si="0"/>
        <v>#DIV/0!</v>
      </c>
    </row>
    <row r="28" spans="1:10" ht="39" customHeight="1">
      <c r="A28" s="15" t="s">
        <v>113</v>
      </c>
      <c r="B28" s="16" t="s">
        <v>87</v>
      </c>
      <c r="C28" s="15" t="s">
        <v>57</v>
      </c>
      <c r="D28" s="15" t="s">
        <v>88</v>
      </c>
      <c r="E28" s="17" t="s">
        <v>64</v>
      </c>
      <c r="F28" s="16">
        <v>13</v>
      </c>
      <c r="G28" s="18"/>
      <c r="H28" s="19">
        <f t="shared" si="3"/>
        <v>0</v>
      </c>
      <c r="I28" s="19">
        <f t="shared" si="4"/>
        <v>0</v>
      </c>
      <c r="J28" s="20" t="e">
        <f t="shared" si="0"/>
        <v>#DIV/0!</v>
      </c>
    </row>
    <row r="29" spans="1:10" ht="39" customHeight="1">
      <c r="A29" s="15" t="s">
        <v>114</v>
      </c>
      <c r="B29" s="16" t="s">
        <v>115</v>
      </c>
      <c r="C29" s="15" t="s">
        <v>62</v>
      </c>
      <c r="D29" s="15" t="s">
        <v>116</v>
      </c>
      <c r="E29" s="17" t="s">
        <v>92</v>
      </c>
      <c r="F29" s="16">
        <v>4</v>
      </c>
      <c r="G29" s="18"/>
      <c r="H29" s="19">
        <f t="shared" si="3"/>
        <v>0</v>
      </c>
      <c r="I29" s="19">
        <f t="shared" si="4"/>
        <v>0</v>
      </c>
      <c r="J29" s="20" t="e">
        <f t="shared" si="0"/>
        <v>#DIV/0!</v>
      </c>
    </row>
    <row r="30" spans="1:10" ht="24" customHeight="1">
      <c r="A30" s="11" t="s">
        <v>117</v>
      </c>
      <c r="B30" s="11"/>
      <c r="C30" s="11"/>
      <c r="D30" s="11" t="s">
        <v>118</v>
      </c>
      <c r="E30" s="11"/>
      <c r="F30" s="12"/>
      <c r="G30" s="21"/>
      <c r="H30" s="11"/>
      <c r="I30" s="13">
        <f>SUM(I31:I38)</f>
        <v>0</v>
      </c>
      <c r="J30" s="14" t="e">
        <f t="shared" si="0"/>
        <v>#DIV/0!</v>
      </c>
    </row>
    <row r="31" spans="1:10" ht="39" customHeight="1">
      <c r="A31" s="15" t="s">
        <v>119</v>
      </c>
      <c r="B31" s="16" t="s">
        <v>96</v>
      </c>
      <c r="C31" s="15" t="s">
        <v>57</v>
      </c>
      <c r="D31" s="15" t="s">
        <v>97</v>
      </c>
      <c r="E31" s="17" t="s">
        <v>59</v>
      </c>
      <c r="F31" s="16">
        <v>1</v>
      </c>
      <c r="G31" s="18"/>
      <c r="H31" s="19">
        <f t="shared" ref="H31:H38" si="5">TRUNC(G31*(1+$G$2),2)</f>
        <v>0</v>
      </c>
      <c r="I31" s="19">
        <f t="shared" ref="I31:I38" si="6">H31*F31</f>
        <v>0</v>
      </c>
      <c r="J31" s="20" t="e">
        <f t="shared" si="0"/>
        <v>#DIV/0!</v>
      </c>
    </row>
    <row r="32" spans="1:10" ht="39" customHeight="1">
      <c r="A32" s="15" t="s">
        <v>120</v>
      </c>
      <c r="B32" s="16" t="s">
        <v>69</v>
      </c>
      <c r="C32" s="15" t="s">
        <v>57</v>
      </c>
      <c r="D32" s="15" t="s">
        <v>70</v>
      </c>
      <c r="E32" s="17" t="s">
        <v>59</v>
      </c>
      <c r="F32" s="16">
        <v>1</v>
      </c>
      <c r="G32" s="18"/>
      <c r="H32" s="19">
        <f t="shared" si="5"/>
        <v>0</v>
      </c>
      <c r="I32" s="19">
        <f t="shared" si="6"/>
        <v>0</v>
      </c>
      <c r="J32" s="20" t="e">
        <f t="shared" si="0"/>
        <v>#DIV/0!</v>
      </c>
    </row>
    <row r="33" spans="1:10" ht="25.5" customHeight="1">
      <c r="A33" s="15" t="s">
        <v>121</v>
      </c>
      <c r="B33" s="16" t="s">
        <v>100</v>
      </c>
      <c r="C33" s="15" t="s">
        <v>62</v>
      </c>
      <c r="D33" s="15" t="s">
        <v>101</v>
      </c>
      <c r="E33" s="17" t="s">
        <v>64</v>
      </c>
      <c r="F33" s="16">
        <v>10</v>
      </c>
      <c r="G33" s="18"/>
      <c r="H33" s="19">
        <f t="shared" si="5"/>
        <v>0</v>
      </c>
      <c r="I33" s="19">
        <f t="shared" si="6"/>
        <v>0</v>
      </c>
      <c r="J33" s="20" t="e">
        <f t="shared" si="0"/>
        <v>#DIV/0!</v>
      </c>
    </row>
    <row r="34" spans="1:10" ht="25.5" customHeight="1">
      <c r="A34" s="15" t="s">
        <v>122</v>
      </c>
      <c r="B34" s="16" t="s">
        <v>103</v>
      </c>
      <c r="C34" s="15" t="s">
        <v>62</v>
      </c>
      <c r="D34" s="15" t="s">
        <v>104</v>
      </c>
      <c r="E34" s="17" t="s">
        <v>64</v>
      </c>
      <c r="F34" s="16">
        <v>4</v>
      </c>
      <c r="G34" s="18"/>
      <c r="H34" s="19">
        <f t="shared" si="5"/>
        <v>0</v>
      </c>
      <c r="I34" s="19">
        <f t="shared" si="6"/>
        <v>0</v>
      </c>
      <c r="J34" s="20" t="e">
        <f t="shared" si="0"/>
        <v>#DIV/0!</v>
      </c>
    </row>
    <row r="35" spans="1:10" ht="25.5" customHeight="1">
      <c r="A35" s="15" t="s">
        <v>123</v>
      </c>
      <c r="B35" s="16" t="s">
        <v>106</v>
      </c>
      <c r="C35" s="15" t="s">
        <v>62</v>
      </c>
      <c r="D35" s="15" t="s">
        <v>107</v>
      </c>
      <c r="E35" s="17" t="s">
        <v>64</v>
      </c>
      <c r="F35" s="16">
        <v>6</v>
      </c>
      <c r="G35" s="18"/>
      <c r="H35" s="19">
        <f t="shared" si="5"/>
        <v>0</v>
      </c>
      <c r="I35" s="19">
        <f t="shared" si="6"/>
        <v>0</v>
      </c>
      <c r="J35" s="20" t="e">
        <f t="shared" si="0"/>
        <v>#DIV/0!</v>
      </c>
    </row>
    <row r="36" spans="1:10" ht="39" customHeight="1">
      <c r="A36" s="15" t="s">
        <v>124</v>
      </c>
      <c r="B36" s="16" t="s">
        <v>109</v>
      </c>
      <c r="C36" s="15" t="s">
        <v>57</v>
      </c>
      <c r="D36" s="15" t="s">
        <v>110</v>
      </c>
      <c r="E36" s="17" t="s">
        <v>59</v>
      </c>
      <c r="F36" s="16">
        <v>4</v>
      </c>
      <c r="G36" s="18"/>
      <c r="H36" s="19">
        <f t="shared" si="5"/>
        <v>0</v>
      </c>
      <c r="I36" s="19">
        <f t="shared" si="6"/>
        <v>0</v>
      </c>
      <c r="J36" s="20" t="e">
        <f t="shared" si="0"/>
        <v>#DIV/0!</v>
      </c>
    </row>
    <row r="37" spans="1:10" ht="39" customHeight="1">
      <c r="A37" s="15" t="s">
        <v>125</v>
      </c>
      <c r="B37" s="16" t="s">
        <v>87</v>
      </c>
      <c r="C37" s="15" t="s">
        <v>57</v>
      </c>
      <c r="D37" s="15" t="s">
        <v>88</v>
      </c>
      <c r="E37" s="17" t="s">
        <v>64</v>
      </c>
      <c r="F37" s="16">
        <v>16</v>
      </c>
      <c r="G37" s="18"/>
      <c r="H37" s="19">
        <f t="shared" si="5"/>
        <v>0</v>
      </c>
      <c r="I37" s="19">
        <f t="shared" si="6"/>
        <v>0</v>
      </c>
      <c r="J37" s="20" t="e">
        <f t="shared" si="0"/>
        <v>#DIV/0!</v>
      </c>
    </row>
    <row r="38" spans="1:10" ht="39" customHeight="1">
      <c r="A38" s="15" t="s">
        <v>126</v>
      </c>
      <c r="B38" s="16" t="s">
        <v>115</v>
      </c>
      <c r="C38" s="15" t="s">
        <v>62</v>
      </c>
      <c r="D38" s="15" t="s">
        <v>116</v>
      </c>
      <c r="E38" s="17" t="s">
        <v>92</v>
      </c>
      <c r="F38" s="16">
        <v>4</v>
      </c>
      <c r="G38" s="18"/>
      <c r="H38" s="19">
        <f t="shared" si="5"/>
        <v>0</v>
      </c>
      <c r="I38" s="19">
        <f t="shared" si="6"/>
        <v>0</v>
      </c>
      <c r="J38" s="20" t="e">
        <f t="shared" ref="J38:J69" si="7">I38/$I$5</f>
        <v>#DIV/0!</v>
      </c>
    </row>
    <row r="39" spans="1:10" ht="24" customHeight="1">
      <c r="A39" s="11" t="s">
        <v>127</v>
      </c>
      <c r="B39" s="11"/>
      <c r="C39" s="11"/>
      <c r="D39" s="11" t="s">
        <v>128</v>
      </c>
      <c r="E39" s="11"/>
      <c r="F39" s="12"/>
      <c r="G39" s="21"/>
      <c r="H39" s="11"/>
      <c r="I39" s="13">
        <f>SUM(I40:I47)</f>
        <v>0</v>
      </c>
      <c r="J39" s="14" t="e">
        <f t="shared" si="7"/>
        <v>#DIV/0!</v>
      </c>
    </row>
    <row r="40" spans="1:10" ht="39" customHeight="1">
      <c r="A40" s="15" t="s">
        <v>129</v>
      </c>
      <c r="B40" s="16" t="s">
        <v>96</v>
      </c>
      <c r="C40" s="15" t="s">
        <v>57</v>
      </c>
      <c r="D40" s="15" t="s">
        <v>97</v>
      </c>
      <c r="E40" s="17" t="s">
        <v>59</v>
      </c>
      <c r="F40" s="16">
        <v>1</v>
      </c>
      <c r="G40" s="18"/>
      <c r="H40" s="19">
        <f t="shared" ref="H40:H47" si="8">TRUNC(G40*(1+$G$2),2)</f>
        <v>0</v>
      </c>
      <c r="I40" s="19">
        <f t="shared" ref="I40:I47" si="9">H40*F40</f>
        <v>0</v>
      </c>
      <c r="J40" s="20" t="e">
        <f t="shared" si="7"/>
        <v>#DIV/0!</v>
      </c>
    </row>
    <row r="41" spans="1:10" ht="39" customHeight="1">
      <c r="A41" s="15" t="s">
        <v>130</v>
      </c>
      <c r="B41" s="16" t="s">
        <v>69</v>
      </c>
      <c r="C41" s="15" t="s">
        <v>57</v>
      </c>
      <c r="D41" s="15" t="s">
        <v>70</v>
      </c>
      <c r="E41" s="17" t="s">
        <v>59</v>
      </c>
      <c r="F41" s="16">
        <v>1</v>
      </c>
      <c r="G41" s="18"/>
      <c r="H41" s="19">
        <f t="shared" si="8"/>
        <v>0</v>
      </c>
      <c r="I41" s="19">
        <f t="shared" si="9"/>
        <v>0</v>
      </c>
      <c r="J41" s="20" t="e">
        <f t="shared" si="7"/>
        <v>#DIV/0!</v>
      </c>
    </row>
    <row r="42" spans="1:10" ht="25.5" customHeight="1">
      <c r="A42" s="15" t="s">
        <v>131</v>
      </c>
      <c r="B42" s="16" t="s">
        <v>100</v>
      </c>
      <c r="C42" s="15" t="s">
        <v>62</v>
      </c>
      <c r="D42" s="15" t="s">
        <v>101</v>
      </c>
      <c r="E42" s="17" t="s">
        <v>64</v>
      </c>
      <c r="F42" s="16">
        <v>1</v>
      </c>
      <c r="G42" s="18"/>
      <c r="H42" s="19">
        <f t="shared" si="8"/>
        <v>0</v>
      </c>
      <c r="I42" s="19">
        <f t="shared" si="9"/>
        <v>0</v>
      </c>
      <c r="J42" s="20" t="e">
        <f t="shared" si="7"/>
        <v>#DIV/0!</v>
      </c>
    </row>
    <row r="43" spans="1:10" ht="25.5" customHeight="1">
      <c r="A43" s="15" t="s">
        <v>132</v>
      </c>
      <c r="B43" s="16" t="s">
        <v>103</v>
      </c>
      <c r="C43" s="15" t="s">
        <v>62</v>
      </c>
      <c r="D43" s="15" t="s">
        <v>104</v>
      </c>
      <c r="E43" s="17" t="s">
        <v>64</v>
      </c>
      <c r="F43" s="16">
        <v>14</v>
      </c>
      <c r="G43" s="18"/>
      <c r="H43" s="19">
        <f t="shared" si="8"/>
        <v>0</v>
      </c>
      <c r="I43" s="19">
        <f t="shared" si="9"/>
        <v>0</v>
      </c>
      <c r="J43" s="20" t="e">
        <f t="shared" si="7"/>
        <v>#DIV/0!</v>
      </c>
    </row>
    <row r="44" spans="1:10" ht="25.5" customHeight="1">
      <c r="A44" s="15" t="s">
        <v>133</v>
      </c>
      <c r="B44" s="16" t="s">
        <v>106</v>
      </c>
      <c r="C44" s="15" t="s">
        <v>62</v>
      </c>
      <c r="D44" s="15" t="s">
        <v>107</v>
      </c>
      <c r="E44" s="17" t="s">
        <v>64</v>
      </c>
      <c r="F44" s="16">
        <v>5</v>
      </c>
      <c r="G44" s="18"/>
      <c r="H44" s="19">
        <f t="shared" si="8"/>
        <v>0</v>
      </c>
      <c r="I44" s="19">
        <f t="shared" si="9"/>
        <v>0</v>
      </c>
      <c r="J44" s="20" t="e">
        <f t="shared" si="7"/>
        <v>#DIV/0!</v>
      </c>
    </row>
    <row r="45" spans="1:10" ht="39" customHeight="1">
      <c r="A45" s="15" t="s">
        <v>134</v>
      </c>
      <c r="B45" s="16" t="s">
        <v>109</v>
      </c>
      <c r="C45" s="15" t="s">
        <v>57</v>
      </c>
      <c r="D45" s="15" t="s">
        <v>110</v>
      </c>
      <c r="E45" s="17" t="s">
        <v>59</v>
      </c>
      <c r="F45" s="16">
        <v>4</v>
      </c>
      <c r="G45" s="18"/>
      <c r="H45" s="19">
        <f t="shared" si="8"/>
        <v>0</v>
      </c>
      <c r="I45" s="19">
        <f t="shared" si="9"/>
        <v>0</v>
      </c>
      <c r="J45" s="20" t="e">
        <f t="shared" si="7"/>
        <v>#DIV/0!</v>
      </c>
    </row>
    <row r="46" spans="1:10" ht="39" customHeight="1">
      <c r="A46" s="15" t="s">
        <v>135</v>
      </c>
      <c r="B46" s="16" t="s">
        <v>87</v>
      </c>
      <c r="C46" s="15" t="s">
        <v>57</v>
      </c>
      <c r="D46" s="15" t="s">
        <v>88</v>
      </c>
      <c r="E46" s="17" t="s">
        <v>64</v>
      </c>
      <c r="F46" s="16">
        <v>14</v>
      </c>
      <c r="G46" s="18"/>
      <c r="H46" s="19">
        <f t="shared" si="8"/>
        <v>0</v>
      </c>
      <c r="I46" s="19">
        <f t="shared" si="9"/>
        <v>0</v>
      </c>
      <c r="J46" s="20" t="e">
        <f t="shared" si="7"/>
        <v>#DIV/0!</v>
      </c>
    </row>
    <row r="47" spans="1:10" ht="39" customHeight="1">
      <c r="A47" s="15" t="s">
        <v>136</v>
      </c>
      <c r="B47" s="16" t="s">
        <v>115</v>
      </c>
      <c r="C47" s="15" t="s">
        <v>62</v>
      </c>
      <c r="D47" s="15" t="s">
        <v>116</v>
      </c>
      <c r="E47" s="17" t="s">
        <v>92</v>
      </c>
      <c r="F47" s="16">
        <v>4</v>
      </c>
      <c r="G47" s="18"/>
      <c r="H47" s="19">
        <f t="shared" si="8"/>
        <v>0</v>
      </c>
      <c r="I47" s="19">
        <f t="shared" si="9"/>
        <v>0</v>
      </c>
      <c r="J47" s="20" t="e">
        <f t="shared" si="7"/>
        <v>#DIV/0!</v>
      </c>
    </row>
    <row r="48" spans="1:10" ht="24" customHeight="1">
      <c r="A48" s="11" t="s">
        <v>137</v>
      </c>
      <c r="B48" s="11"/>
      <c r="C48" s="11"/>
      <c r="D48" s="11" t="s">
        <v>138</v>
      </c>
      <c r="E48" s="11"/>
      <c r="F48" s="12"/>
      <c r="G48" s="21"/>
      <c r="H48" s="11"/>
      <c r="I48" s="13">
        <f>SUM(I49:I52)</f>
        <v>0</v>
      </c>
      <c r="J48" s="14" t="e">
        <f t="shared" si="7"/>
        <v>#DIV/0!</v>
      </c>
    </row>
    <row r="49" spans="1:10" ht="39" customHeight="1">
      <c r="A49" s="15" t="s">
        <v>139</v>
      </c>
      <c r="B49" s="16" t="s">
        <v>140</v>
      </c>
      <c r="C49" s="15" t="s">
        <v>62</v>
      </c>
      <c r="D49" s="15" t="s">
        <v>141</v>
      </c>
      <c r="E49" s="17" t="s">
        <v>64</v>
      </c>
      <c r="F49" s="16">
        <v>13</v>
      </c>
      <c r="G49" s="18"/>
      <c r="H49" s="19">
        <f>TRUNC(G49*(1+$G$2),2)</f>
        <v>0</v>
      </c>
      <c r="I49" s="19">
        <f>H49*F49</f>
        <v>0</v>
      </c>
      <c r="J49" s="20" t="e">
        <f t="shared" si="7"/>
        <v>#DIV/0!</v>
      </c>
    </row>
    <row r="50" spans="1:10" ht="39" customHeight="1">
      <c r="A50" s="15" t="s">
        <v>142</v>
      </c>
      <c r="B50" s="16" t="s">
        <v>143</v>
      </c>
      <c r="C50" s="15" t="s">
        <v>62</v>
      </c>
      <c r="D50" s="15" t="s">
        <v>144</v>
      </c>
      <c r="E50" s="17" t="s">
        <v>64</v>
      </c>
      <c r="F50" s="16">
        <v>15</v>
      </c>
      <c r="G50" s="18"/>
      <c r="H50" s="19">
        <f>TRUNC(G50*(1+$G$2),2)</f>
        <v>0</v>
      </c>
      <c r="I50" s="19">
        <f>H50*F50</f>
        <v>0</v>
      </c>
      <c r="J50" s="20" t="e">
        <f t="shared" si="7"/>
        <v>#DIV/0!</v>
      </c>
    </row>
    <row r="51" spans="1:10" ht="24" customHeight="1">
      <c r="A51" s="15" t="s">
        <v>145</v>
      </c>
      <c r="B51" s="53" t="s">
        <v>322</v>
      </c>
      <c r="C51" s="54" t="s">
        <v>57</v>
      </c>
      <c r="D51" s="15" t="s">
        <v>146</v>
      </c>
      <c r="E51" s="17" t="s">
        <v>59</v>
      </c>
      <c r="F51" s="16">
        <v>24</v>
      </c>
      <c r="G51" s="18"/>
      <c r="H51" s="19">
        <f>TRUNC(G51*(1+$G$2),2)</f>
        <v>0</v>
      </c>
      <c r="I51" s="19">
        <f>H51*F51</f>
        <v>0</v>
      </c>
      <c r="J51" s="20" t="e">
        <f t="shared" si="7"/>
        <v>#DIV/0!</v>
      </c>
    </row>
    <row r="52" spans="1:10" ht="39" customHeight="1">
      <c r="A52" s="15" t="s">
        <v>147</v>
      </c>
      <c r="B52" s="16" t="s">
        <v>148</v>
      </c>
      <c r="C52" s="15" t="s">
        <v>57</v>
      </c>
      <c r="D52" s="15" t="s">
        <v>149</v>
      </c>
      <c r="E52" s="17" t="s">
        <v>59</v>
      </c>
      <c r="F52" s="16">
        <v>14</v>
      </c>
      <c r="G52" s="18"/>
      <c r="H52" s="19">
        <f>TRUNC(G52*(1+$G$2),2)</f>
        <v>0</v>
      </c>
      <c r="I52" s="19">
        <f>H52*F52</f>
        <v>0</v>
      </c>
      <c r="J52" s="20" t="e">
        <f t="shared" si="7"/>
        <v>#DIV/0!</v>
      </c>
    </row>
    <row r="53" spans="1:10" ht="24" customHeight="1">
      <c r="A53" s="11" t="s">
        <v>150</v>
      </c>
      <c r="B53" s="11"/>
      <c r="C53" s="11"/>
      <c r="D53" s="11" t="s">
        <v>151</v>
      </c>
      <c r="E53" s="11"/>
      <c r="F53" s="12"/>
      <c r="G53" s="21"/>
      <c r="H53" s="11"/>
      <c r="I53" s="13">
        <f>SUM(I54:I70)</f>
        <v>0</v>
      </c>
      <c r="J53" s="14" t="e">
        <f t="shared" si="7"/>
        <v>#DIV/0!</v>
      </c>
    </row>
    <row r="54" spans="1:10" ht="39" customHeight="1">
      <c r="A54" s="15" t="s">
        <v>152</v>
      </c>
      <c r="B54" s="16" t="s">
        <v>153</v>
      </c>
      <c r="C54" s="15" t="s">
        <v>57</v>
      </c>
      <c r="D54" s="15" t="s">
        <v>154</v>
      </c>
      <c r="E54" s="17" t="s">
        <v>155</v>
      </c>
      <c r="F54" s="16">
        <v>27</v>
      </c>
      <c r="G54" s="18"/>
      <c r="H54" s="19">
        <f t="shared" ref="H54:H70" si="10">TRUNC(G54*(1+$G$2),2)</f>
        <v>0</v>
      </c>
      <c r="I54" s="19">
        <f t="shared" ref="I54:I70" si="11">H54*F54</f>
        <v>0</v>
      </c>
      <c r="J54" s="20" t="e">
        <f t="shared" si="7"/>
        <v>#DIV/0!</v>
      </c>
    </row>
    <row r="55" spans="1:10" ht="39" customHeight="1">
      <c r="A55" s="15" t="s">
        <v>156</v>
      </c>
      <c r="B55" s="16" t="s">
        <v>157</v>
      </c>
      <c r="C55" s="15" t="s">
        <v>57</v>
      </c>
      <c r="D55" s="15" t="s">
        <v>158</v>
      </c>
      <c r="E55" s="17" t="s">
        <v>59</v>
      </c>
      <c r="F55" s="16">
        <v>15</v>
      </c>
      <c r="G55" s="18"/>
      <c r="H55" s="19">
        <f t="shared" si="10"/>
        <v>0</v>
      </c>
      <c r="I55" s="19">
        <f t="shared" si="11"/>
        <v>0</v>
      </c>
      <c r="J55" s="20" t="e">
        <f t="shared" si="7"/>
        <v>#DIV/0!</v>
      </c>
    </row>
    <row r="56" spans="1:10" ht="25.5" customHeight="1">
      <c r="A56" s="15" t="s">
        <v>159</v>
      </c>
      <c r="B56" s="16" t="s">
        <v>160</v>
      </c>
      <c r="C56" s="15" t="s">
        <v>57</v>
      </c>
      <c r="D56" s="15" t="s">
        <v>161</v>
      </c>
      <c r="E56" s="17" t="s">
        <v>59</v>
      </c>
      <c r="F56" s="16">
        <v>7</v>
      </c>
      <c r="G56" s="18"/>
      <c r="H56" s="19">
        <f t="shared" si="10"/>
        <v>0</v>
      </c>
      <c r="I56" s="19">
        <f t="shared" si="11"/>
        <v>0</v>
      </c>
      <c r="J56" s="20" t="e">
        <f t="shared" si="7"/>
        <v>#DIV/0!</v>
      </c>
    </row>
    <row r="57" spans="1:10" ht="39" customHeight="1">
      <c r="A57" s="15" t="s">
        <v>162</v>
      </c>
      <c r="B57" s="16" t="s">
        <v>163</v>
      </c>
      <c r="C57" s="15" t="s">
        <v>57</v>
      </c>
      <c r="D57" s="15" t="s">
        <v>164</v>
      </c>
      <c r="E57" s="17" t="s">
        <v>59</v>
      </c>
      <c r="F57" s="16">
        <v>1</v>
      </c>
      <c r="G57" s="18"/>
      <c r="H57" s="19">
        <f t="shared" si="10"/>
        <v>0</v>
      </c>
      <c r="I57" s="19">
        <f t="shared" si="11"/>
        <v>0</v>
      </c>
      <c r="J57" s="20" t="e">
        <f t="shared" si="7"/>
        <v>#DIV/0!</v>
      </c>
    </row>
    <row r="58" spans="1:10" ht="39" customHeight="1">
      <c r="A58" s="15" t="s">
        <v>165</v>
      </c>
      <c r="B58" s="16" t="s">
        <v>166</v>
      </c>
      <c r="C58" s="15" t="s">
        <v>57</v>
      </c>
      <c r="D58" s="15" t="s">
        <v>167</v>
      </c>
      <c r="E58" s="17" t="s">
        <v>64</v>
      </c>
      <c r="F58" s="16">
        <v>1</v>
      </c>
      <c r="G58" s="18"/>
      <c r="H58" s="19">
        <f t="shared" si="10"/>
        <v>0</v>
      </c>
      <c r="I58" s="19">
        <f t="shared" si="11"/>
        <v>0</v>
      </c>
      <c r="J58" s="20" t="e">
        <f t="shared" si="7"/>
        <v>#DIV/0!</v>
      </c>
    </row>
    <row r="59" spans="1:10" ht="39" customHeight="1">
      <c r="A59" s="15" t="s">
        <v>168</v>
      </c>
      <c r="B59" s="16" t="s">
        <v>169</v>
      </c>
      <c r="C59" s="15" t="s">
        <v>57</v>
      </c>
      <c r="D59" s="15" t="s">
        <v>170</v>
      </c>
      <c r="E59" s="17" t="s">
        <v>64</v>
      </c>
      <c r="F59" s="16">
        <v>1</v>
      </c>
      <c r="G59" s="18"/>
      <c r="H59" s="19">
        <f t="shared" si="10"/>
        <v>0</v>
      </c>
      <c r="I59" s="19">
        <f t="shared" si="11"/>
        <v>0</v>
      </c>
      <c r="J59" s="20" t="e">
        <f t="shared" si="7"/>
        <v>#DIV/0!</v>
      </c>
    </row>
    <row r="60" spans="1:10" ht="39" customHeight="1">
      <c r="A60" s="15" t="s">
        <v>171</v>
      </c>
      <c r="B60" s="16" t="s">
        <v>172</v>
      </c>
      <c r="C60" s="15" t="s">
        <v>57</v>
      </c>
      <c r="D60" s="15" t="s">
        <v>173</v>
      </c>
      <c r="E60" s="17" t="s">
        <v>64</v>
      </c>
      <c r="F60" s="16">
        <v>1</v>
      </c>
      <c r="G60" s="18"/>
      <c r="H60" s="19">
        <f t="shared" si="10"/>
        <v>0</v>
      </c>
      <c r="I60" s="19">
        <f t="shared" si="11"/>
        <v>0</v>
      </c>
      <c r="J60" s="20" t="e">
        <f t="shared" si="7"/>
        <v>#DIV/0!</v>
      </c>
    </row>
    <row r="61" spans="1:10" ht="39" customHeight="1">
      <c r="A61" s="15" t="s">
        <v>174</v>
      </c>
      <c r="B61" s="16" t="s">
        <v>175</v>
      </c>
      <c r="C61" s="15" t="s">
        <v>57</v>
      </c>
      <c r="D61" s="15" t="s">
        <v>176</v>
      </c>
      <c r="E61" s="17" t="s">
        <v>155</v>
      </c>
      <c r="F61" s="16">
        <v>4.5</v>
      </c>
      <c r="G61" s="18"/>
      <c r="H61" s="19">
        <f t="shared" si="10"/>
        <v>0</v>
      </c>
      <c r="I61" s="19">
        <f t="shared" si="11"/>
        <v>0</v>
      </c>
      <c r="J61" s="20" t="e">
        <f t="shared" si="7"/>
        <v>#DIV/0!</v>
      </c>
    </row>
    <row r="62" spans="1:10" ht="25.5" customHeight="1">
      <c r="A62" s="15" t="s">
        <v>177</v>
      </c>
      <c r="B62" s="16" t="s">
        <v>178</v>
      </c>
      <c r="C62" s="15" t="s">
        <v>57</v>
      </c>
      <c r="D62" s="15" t="s">
        <v>179</v>
      </c>
      <c r="E62" s="17" t="s">
        <v>59</v>
      </c>
      <c r="F62" s="16">
        <v>1</v>
      </c>
      <c r="G62" s="18"/>
      <c r="H62" s="19">
        <f t="shared" si="10"/>
        <v>0</v>
      </c>
      <c r="I62" s="19">
        <f t="shared" si="11"/>
        <v>0</v>
      </c>
      <c r="J62" s="20" t="e">
        <f t="shared" si="7"/>
        <v>#DIV/0!</v>
      </c>
    </row>
    <row r="63" spans="1:10" ht="39" customHeight="1">
      <c r="A63" s="15" t="s">
        <v>180</v>
      </c>
      <c r="B63" s="16" t="s">
        <v>181</v>
      </c>
      <c r="C63" s="15" t="s">
        <v>57</v>
      </c>
      <c r="D63" s="15" t="s">
        <v>182</v>
      </c>
      <c r="E63" s="17" t="s">
        <v>64</v>
      </c>
      <c r="F63" s="16">
        <v>1</v>
      </c>
      <c r="G63" s="18"/>
      <c r="H63" s="19">
        <f t="shared" si="10"/>
        <v>0</v>
      </c>
      <c r="I63" s="19">
        <f t="shared" si="11"/>
        <v>0</v>
      </c>
      <c r="J63" s="20" t="e">
        <f t="shared" si="7"/>
        <v>#DIV/0!</v>
      </c>
    </row>
    <row r="64" spans="1:10" ht="39" customHeight="1">
      <c r="A64" s="15" t="s">
        <v>183</v>
      </c>
      <c r="B64" s="16" t="s">
        <v>184</v>
      </c>
      <c r="C64" s="15" t="s">
        <v>57</v>
      </c>
      <c r="D64" s="15" t="s">
        <v>185</v>
      </c>
      <c r="E64" s="17" t="s">
        <v>64</v>
      </c>
      <c r="F64" s="16">
        <v>1</v>
      </c>
      <c r="G64" s="18"/>
      <c r="H64" s="19">
        <f t="shared" si="10"/>
        <v>0</v>
      </c>
      <c r="I64" s="19">
        <f t="shared" si="11"/>
        <v>0</v>
      </c>
      <c r="J64" s="20" t="e">
        <f t="shared" si="7"/>
        <v>#DIV/0!</v>
      </c>
    </row>
    <row r="65" spans="1:10" ht="39" customHeight="1">
      <c r="A65" s="15" t="s">
        <v>186</v>
      </c>
      <c r="B65" s="16" t="s">
        <v>187</v>
      </c>
      <c r="C65" s="15" t="s">
        <v>57</v>
      </c>
      <c r="D65" s="15" t="s">
        <v>188</v>
      </c>
      <c r="E65" s="17" t="s">
        <v>64</v>
      </c>
      <c r="F65" s="16">
        <v>1</v>
      </c>
      <c r="G65" s="18"/>
      <c r="H65" s="19">
        <f t="shared" si="10"/>
        <v>0</v>
      </c>
      <c r="I65" s="19">
        <f t="shared" si="11"/>
        <v>0</v>
      </c>
      <c r="J65" s="20" t="e">
        <f t="shared" si="7"/>
        <v>#DIV/0!</v>
      </c>
    </row>
    <row r="66" spans="1:10" ht="25.5" customHeight="1">
      <c r="A66" s="15" t="s">
        <v>189</v>
      </c>
      <c r="B66" s="16" t="s">
        <v>190</v>
      </c>
      <c r="C66" s="15" t="s">
        <v>57</v>
      </c>
      <c r="D66" s="15" t="s">
        <v>191</v>
      </c>
      <c r="E66" s="17" t="s">
        <v>59</v>
      </c>
      <c r="F66" s="16">
        <v>1</v>
      </c>
      <c r="G66" s="18"/>
      <c r="H66" s="19">
        <f t="shared" si="10"/>
        <v>0</v>
      </c>
      <c r="I66" s="19">
        <f t="shared" si="11"/>
        <v>0</v>
      </c>
      <c r="J66" s="20" t="e">
        <f t="shared" si="7"/>
        <v>#DIV/0!</v>
      </c>
    </row>
    <row r="67" spans="1:10" ht="39" customHeight="1">
      <c r="A67" s="15" t="s">
        <v>192</v>
      </c>
      <c r="B67" s="16" t="s">
        <v>172</v>
      </c>
      <c r="C67" s="15" t="s">
        <v>57</v>
      </c>
      <c r="D67" s="15" t="s">
        <v>173</v>
      </c>
      <c r="E67" s="17" t="s">
        <v>64</v>
      </c>
      <c r="F67" s="16">
        <v>1</v>
      </c>
      <c r="G67" s="18"/>
      <c r="H67" s="19">
        <f t="shared" si="10"/>
        <v>0</v>
      </c>
      <c r="I67" s="19">
        <f t="shared" si="11"/>
        <v>0</v>
      </c>
      <c r="J67" s="20" t="e">
        <f t="shared" si="7"/>
        <v>#DIV/0!</v>
      </c>
    </row>
    <row r="68" spans="1:10" ht="25.5" customHeight="1">
      <c r="A68" s="15" t="s">
        <v>193</v>
      </c>
      <c r="B68" s="16" t="s">
        <v>194</v>
      </c>
      <c r="C68" s="15" t="s">
        <v>57</v>
      </c>
      <c r="D68" s="15" t="s">
        <v>195</v>
      </c>
      <c r="E68" s="17" t="s">
        <v>59</v>
      </c>
      <c r="F68" s="16">
        <v>3</v>
      </c>
      <c r="G68" s="18"/>
      <c r="H68" s="19">
        <f t="shared" si="10"/>
        <v>0</v>
      </c>
      <c r="I68" s="19">
        <f t="shared" si="11"/>
        <v>0</v>
      </c>
      <c r="J68" s="20" t="e">
        <f t="shared" si="7"/>
        <v>#DIV/0!</v>
      </c>
    </row>
    <row r="69" spans="1:10" ht="25.5" customHeight="1">
      <c r="A69" s="15" t="s">
        <v>196</v>
      </c>
      <c r="B69" s="16" t="s">
        <v>197</v>
      </c>
      <c r="C69" s="15" t="s">
        <v>57</v>
      </c>
      <c r="D69" s="15" t="s">
        <v>198</v>
      </c>
      <c r="E69" s="17" t="s">
        <v>59</v>
      </c>
      <c r="F69" s="16">
        <v>1</v>
      </c>
      <c r="G69" s="18"/>
      <c r="H69" s="19">
        <f t="shared" si="10"/>
        <v>0</v>
      </c>
      <c r="I69" s="19">
        <f t="shared" si="11"/>
        <v>0</v>
      </c>
      <c r="J69" s="20" t="e">
        <f t="shared" si="7"/>
        <v>#DIV/0!</v>
      </c>
    </row>
    <row r="70" spans="1:10" ht="25.5" customHeight="1">
      <c r="A70" s="15" t="s">
        <v>199</v>
      </c>
      <c r="B70" s="16" t="s">
        <v>200</v>
      </c>
      <c r="C70" s="15" t="s">
        <v>57</v>
      </c>
      <c r="D70" s="15" t="s">
        <v>201</v>
      </c>
      <c r="E70" s="17" t="s">
        <v>59</v>
      </c>
      <c r="F70" s="16">
        <v>1</v>
      </c>
      <c r="G70" s="18"/>
      <c r="H70" s="19">
        <f t="shared" si="10"/>
        <v>0</v>
      </c>
      <c r="I70" s="19">
        <f t="shared" si="11"/>
        <v>0</v>
      </c>
      <c r="J70" s="20" t="e">
        <f t="shared" ref="J70:J100" si="12">I70/$I$5</f>
        <v>#DIV/0!</v>
      </c>
    </row>
    <row r="71" spans="1:10" ht="24" customHeight="1">
      <c r="A71" s="11" t="s">
        <v>202</v>
      </c>
      <c r="B71" s="11"/>
      <c r="C71" s="11"/>
      <c r="D71" s="11" t="s">
        <v>203</v>
      </c>
      <c r="E71" s="11"/>
      <c r="F71" s="12"/>
      <c r="G71" s="21"/>
      <c r="H71" s="11"/>
      <c r="I71" s="13">
        <f>SUM(I72:I83)</f>
        <v>0</v>
      </c>
      <c r="J71" s="14" t="e">
        <f t="shared" si="12"/>
        <v>#DIV/0!</v>
      </c>
    </row>
    <row r="72" spans="1:10" ht="39" customHeight="1">
      <c r="A72" s="15" t="s">
        <v>204</v>
      </c>
      <c r="B72" s="16" t="s">
        <v>205</v>
      </c>
      <c r="C72" s="15" t="s">
        <v>62</v>
      </c>
      <c r="D72" s="15" t="s">
        <v>206</v>
      </c>
      <c r="E72" s="17" t="s">
        <v>92</v>
      </c>
      <c r="F72" s="16">
        <v>92</v>
      </c>
      <c r="G72" s="18"/>
      <c r="H72" s="19">
        <f t="shared" ref="H72:H83" si="13">TRUNC(G72*(1+$G$2),2)</f>
        <v>0</v>
      </c>
      <c r="I72" s="19">
        <f t="shared" ref="I72:I83" si="14">H72*F72</f>
        <v>0</v>
      </c>
      <c r="J72" s="20" t="e">
        <f t="shared" si="12"/>
        <v>#DIV/0!</v>
      </c>
    </row>
    <row r="73" spans="1:10" ht="39" customHeight="1">
      <c r="A73" s="15" t="s">
        <v>207</v>
      </c>
      <c r="B73" s="16" t="s">
        <v>208</v>
      </c>
      <c r="C73" s="15" t="s">
        <v>62</v>
      </c>
      <c r="D73" s="15" t="s">
        <v>209</v>
      </c>
      <c r="E73" s="17" t="s">
        <v>64</v>
      </c>
      <c r="F73" s="16">
        <v>6</v>
      </c>
      <c r="G73" s="18"/>
      <c r="H73" s="19">
        <f t="shared" si="13"/>
        <v>0</v>
      </c>
      <c r="I73" s="19">
        <f t="shared" si="14"/>
        <v>0</v>
      </c>
      <c r="J73" s="20" t="e">
        <f t="shared" si="12"/>
        <v>#DIV/0!</v>
      </c>
    </row>
    <row r="74" spans="1:10" ht="39" customHeight="1">
      <c r="A74" s="15" t="s">
        <v>210</v>
      </c>
      <c r="B74" s="16" t="s">
        <v>211</v>
      </c>
      <c r="C74" s="15" t="s">
        <v>62</v>
      </c>
      <c r="D74" s="15" t="s">
        <v>212</v>
      </c>
      <c r="E74" s="17" t="s">
        <v>64</v>
      </c>
      <c r="F74" s="16">
        <v>16</v>
      </c>
      <c r="G74" s="18"/>
      <c r="H74" s="19">
        <f t="shared" si="13"/>
        <v>0</v>
      </c>
      <c r="I74" s="19">
        <f t="shared" si="14"/>
        <v>0</v>
      </c>
      <c r="J74" s="20" t="e">
        <f t="shared" si="12"/>
        <v>#DIV/0!</v>
      </c>
    </row>
    <row r="75" spans="1:10" ht="39" customHeight="1">
      <c r="A75" s="15" t="s">
        <v>213</v>
      </c>
      <c r="B75" s="16" t="s">
        <v>214</v>
      </c>
      <c r="C75" s="15" t="s">
        <v>62</v>
      </c>
      <c r="D75" s="15" t="s">
        <v>215</v>
      </c>
      <c r="E75" s="17" t="s">
        <v>92</v>
      </c>
      <c r="F75" s="16">
        <v>71</v>
      </c>
      <c r="G75" s="18"/>
      <c r="H75" s="19">
        <f t="shared" si="13"/>
        <v>0</v>
      </c>
      <c r="I75" s="19">
        <f t="shared" si="14"/>
        <v>0</v>
      </c>
      <c r="J75" s="20" t="e">
        <f t="shared" si="12"/>
        <v>#DIV/0!</v>
      </c>
    </row>
    <row r="76" spans="1:10" ht="39" customHeight="1">
      <c r="A76" s="15" t="s">
        <v>216</v>
      </c>
      <c r="B76" s="16" t="s">
        <v>217</v>
      </c>
      <c r="C76" s="15" t="s">
        <v>62</v>
      </c>
      <c r="D76" s="15" t="s">
        <v>218</v>
      </c>
      <c r="E76" s="17" t="s">
        <v>64</v>
      </c>
      <c r="F76" s="16">
        <v>2</v>
      </c>
      <c r="G76" s="18"/>
      <c r="H76" s="19">
        <f t="shared" si="13"/>
        <v>0</v>
      </c>
      <c r="I76" s="19">
        <f t="shared" si="14"/>
        <v>0</v>
      </c>
      <c r="J76" s="20" t="e">
        <f t="shared" si="12"/>
        <v>#DIV/0!</v>
      </c>
    </row>
    <row r="77" spans="1:10" ht="39" customHeight="1">
      <c r="A77" s="15" t="s">
        <v>219</v>
      </c>
      <c r="B77" s="16" t="s">
        <v>220</v>
      </c>
      <c r="C77" s="15" t="s">
        <v>62</v>
      </c>
      <c r="D77" s="15" t="s">
        <v>221</v>
      </c>
      <c r="E77" s="17" t="s">
        <v>64</v>
      </c>
      <c r="F77" s="16">
        <v>9</v>
      </c>
      <c r="G77" s="18"/>
      <c r="H77" s="19">
        <f t="shared" si="13"/>
        <v>0</v>
      </c>
      <c r="I77" s="19">
        <f t="shared" si="14"/>
        <v>0</v>
      </c>
      <c r="J77" s="20" t="e">
        <f t="shared" si="12"/>
        <v>#DIV/0!</v>
      </c>
    </row>
    <row r="78" spans="1:10" ht="39" customHeight="1">
      <c r="A78" s="15" t="s">
        <v>222</v>
      </c>
      <c r="B78" s="16" t="s">
        <v>223</v>
      </c>
      <c r="C78" s="15" t="s">
        <v>62</v>
      </c>
      <c r="D78" s="15" t="s">
        <v>224</v>
      </c>
      <c r="E78" s="17" t="s">
        <v>92</v>
      </c>
      <c r="F78" s="16">
        <v>188</v>
      </c>
      <c r="G78" s="18"/>
      <c r="H78" s="19">
        <f t="shared" si="13"/>
        <v>0</v>
      </c>
      <c r="I78" s="19">
        <f t="shared" si="14"/>
        <v>0</v>
      </c>
      <c r="J78" s="20" t="e">
        <f t="shared" si="12"/>
        <v>#DIV/0!</v>
      </c>
    </row>
    <row r="79" spans="1:10" ht="51.75" customHeight="1">
      <c r="A79" s="15" t="s">
        <v>225</v>
      </c>
      <c r="B79" s="16" t="s">
        <v>226</v>
      </c>
      <c r="C79" s="15" t="s">
        <v>62</v>
      </c>
      <c r="D79" s="15" t="s">
        <v>227</v>
      </c>
      <c r="E79" s="17" t="s">
        <v>64</v>
      </c>
      <c r="F79" s="16">
        <v>9</v>
      </c>
      <c r="G79" s="18"/>
      <c r="H79" s="19">
        <f t="shared" si="13"/>
        <v>0</v>
      </c>
      <c r="I79" s="19">
        <f t="shared" si="14"/>
        <v>0</v>
      </c>
      <c r="J79" s="20" t="e">
        <f t="shared" si="12"/>
        <v>#DIV/0!</v>
      </c>
    </row>
    <row r="80" spans="1:10" ht="39" customHeight="1">
      <c r="A80" s="15" t="s">
        <v>228</v>
      </c>
      <c r="B80" s="16" t="s">
        <v>229</v>
      </c>
      <c r="C80" s="15" t="s">
        <v>62</v>
      </c>
      <c r="D80" s="15" t="s">
        <v>230</v>
      </c>
      <c r="E80" s="17" t="s">
        <v>64</v>
      </c>
      <c r="F80" s="16">
        <v>24</v>
      </c>
      <c r="G80" s="18"/>
      <c r="H80" s="19">
        <f t="shared" si="13"/>
        <v>0</v>
      </c>
      <c r="I80" s="19">
        <f t="shared" si="14"/>
        <v>0</v>
      </c>
      <c r="J80" s="20" t="e">
        <f t="shared" si="12"/>
        <v>#DIV/0!</v>
      </c>
    </row>
    <row r="81" spans="1:10" ht="39" customHeight="1">
      <c r="A81" s="15" t="s">
        <v>231</v>
      </c>
      <c r="B81" s="16" t="s">
        <v>232</v>
      </c>
      <c r="C81" s="15" t="s">
        <v>62</v>
      </c>
      <c r="D81" s="15" t="s">
        <v>233</v>
      </c>
      <c r="E81" s="17" t="s">
        <v>92</v>
      </c>
      <c r="F81" s="16">
        <v>88</v>
      </c>
      <c r="G81" s="18"/>
      <c r="H81" s="19">
        <f t="shared" si="13"/>
        <v>0</v>
      </c>
      <c r="I81" s="19">
        <f t="shared" si="14"/>
        <v>0</v>
      </c>
      <c r="J81" s="20" t="e">
        <f t="shared" si="12"/>
        <v>#DIV/0!</v>
      </c>
    </row>
    <row r="82" spans="1:10" ht="51.75" customHeight="1">
      <c r="A82" s="15" t="s">
        <v>234</v>
      </c>
      <c r="B82" s="16" t="s">
        <v>235</v>
      </c>
      <c r="C82" s="15" t="s">
        <v>62</v>
      </c>
      <c r="D82" s="15" t="s">
        <v>236</v>
      </c>
      <c r="E82" s="17" t="s">
        <v>64</v>
      </c>
      <c r="F82" s="16">
        <v>7</v>
      </c>
      <c r="G82" s="18"/>
      <c r="H82" s="19">
        <f t="shared" si="13"/>
        <v>0</v>
      </c>
      <c r="I82" s="19">
        <f t="shared" si="14"/>
        <v>0</v>
      </c>
      <c r="J82" s="20" t="e">
        <f t="shared" si="12"/>
        <v>#DIV/0!</v>
      </c>
    </row>
    <row r="83" spans="1:10" ht="39" customHeight="1">
      <c r="A83" s="15" t="s">
        <v>237</v>
      </c>
      <c r="B83" s="16" t="s">
        <v>238</v>
      </c>
      <c r="C83" s="15" t="s">
        <v>62</v>
      </c>
      <c r="D83" s="15" t="s">
        <v>239</v>
      </c>
      <c r="E83" s="17" t="s">
        <v>64</v>
      </c>
      <c r="F83" s="16">
        <v>14</v>
      </c>
      <c r="G83" s="18"/>
      <c r="H83" s="19">
        <f t="shared" si="13"/>
        <v>0</v>
      </c>
      <c r="I83" s="19">
        <f t="shared" si="14"/>
        <v>0</v>
      </c>
      <c r="J83" s="20" t="e">
        <f t="shared" si="12"/>
        <v>#DIV/0!</v>
      </c>
    </row>
    <row r="84" spans="1:10" ht="24" customHeight="1">
      <c r="A84" s="11" t="s">
        <v>240</v>
      </c>
      <c r="B84" s="11"/>
      <c r="C84" s="11"/>
      <c r="D84" s="11" t="s">
        <v>241</v>
      </c>
      <c r="E84" s="11"/>
      <c r="F84" s="12"/>
      <c r="G84" s="21"/>
      <c r="H84" s="11"/>
      <c r="I84" s="13">
        <f>SUM(I85:I90)</f>
        <v>0</v>
      </c>
      <c r="J84" s="14" t="e">
        <f t="shared" si="12"/>
        <v>#DIV/0!</v>
      </c>
    </row>
    <row r="85" spans="1:10" ht="51.75" customHeight="1">
      <c r="A85" s="15" t="s">
        <v>242</v>
      </c>
      <c r="B85" s="16" t="s">
        <v>243</v>
      </c>
      <c r="C85" s="15" t="s">
        <v>62</v>
      </c>
      <c r="D85" s="15" t="s">
        <v>244</v>
      </c>
      <c r="E85" s="17" t="s">
        <v>92</v>
      </c>
      <c r="F85" s="16">
        <v>15</v>
      </c>
      <c r="G85" s="18"/>
      <c r="H85" s="19">
        <f t="shared" ref="H85:H90" si="15">TRUNC(G85*(1+$G$2),2)</f>
        <v>0</v>
      </c>
      <c r="I85" s="19">
        <f t="shared" ref="I85:I90" si="16">H85*F85</f>
        <v>0</v>
      </c>
      <c r="J85" s="20" t="e">
        <f t="shared" si="12"/>
        <v>#DIV/0!</v>
      </c>
    </row>
    <row r="86" spans="1:10" ht="39" customHeight="1">
      <c r="A86" s="15" t="s">
        <v>245</v>
      </c>
      <c r="B86" s="16" t="s">
        <v>246</v>
      </c>
      <c r="C86" s="15" t="s">
        <v>62</v>
      </c>
      <c r="D86" s="15" t="s">
        <v>247</v>
      </c>
      <c r="E86" s="17" t="s">
        <v>92</v>
      </c>
      <c r="F86" s="16">
        <v>97</v>
      </c>
      <c r="G86" s="18"/>
      <c r="H86" s="19">
        <f t="shared" si="15"/>
        <v>0</v>
      </c>
      <c r="I86" s="19">
        <f t="shared" si="16"/>
        <v>0</v>
      </c>
      <c r="J86" s="20" t="e">
        <f t="shared" si="12"/>
        <v>#DIV/0!</v>
      </c>
    </row>
    <row r="87" spans="1:10" ht="51.75" customHeight="1">
      <c r="A87" s="15" t="s">
        <v>248</v>
      </c>
      <c r="B87" s="16" t="s">
        <v>249</v>
      </c>
      <c r="C87" s="15" t="s">
        <v>62</v>
      </c>
      <c r="D87" s="15" t="s">
        <v>250</v>
      </c>
      <c r="E87" s="17" t="s">
        <v>92</v>
      </c>
      <c r="F87" s="16">
        <v>314</v>
      </c>
      <c r="G87" s="18"/>
      <c r="H87" s="19">
        <f t="shared" si="15"/>
        <v>0</v>
      </c>
      <c r="I87" s="19">
        <f t="shared" si="16"/>
        <v>0</v>
      </c>
      <c r="J87" s="20" t="e">
        <f t="shared" si="12"/>
        <v>#DIV/0!</v>
      </c>
    </row>
    <row r="88" spans="1:10" ht="39" customHeight="1">
      <c r="A88" s="15" t="s">
        <v>248</v>
      </c>
      <c r="B88" s="16" t="s">
        <v>115</v>
      </c>
      <c r="C88" s="15" t="s">
        <v>62</v>
      </c>
      <c r="D88" s="15" t="s">
        <v>116</v>
      </c>
      <c r="E88" s="17" t="s">
        <v>92</v>
      </c>
      <c r="F88" s="16">
        <v>179</v>
      </c>
      <c r="G88" s="18"/>
      <c r="H88" s="19">
        <f t="shared" si="15"/>
        <v>0</v>
      </c>
      <c r="I88" s="19">
        <f t="shared" si="16"/>
        <v>0</v>
      </c>
      <c r="J88" s="20" t="e">
        <f t="shared" si="12"/>
        <v>#DIV/0!</v>
      </c>
    </row>
    <row r="89" spans="1:10" ht="39" customHeight="1">
      <c r="A89" s="15" t="s">
        <v>251</v>
      </c>
      <c r="B89" s="16" t="s">
        <v>252</v>
      </c>
      <c r="C89" s="15" t="s">
        <v>62</v>
      </c>
      <c r="D89" s="15" t="s">
        <v>253</v>
      </c>
      <c r="E89" s="17" t="s">
        <v>92</v>
      </c>
      <c r="F89" s="16">
        <v>1570</v>
      </c>
      <c r="G89" s="18"/>
      <c r="H89" s="19">
        <f t="shared" si="15"/>
        <v>0</v>
      </c>
      <c r="I89" s="19">
        <f t="shared" si="16"/>
        <v>0</v>
      </c>
      <c r="J89" s="20" t="e">
        <f t="shared" si="12"/>
        <v>#DIV/0!</v>
      </c>
    </row>
    <row r="90" spans="1:10" ht="39" customHeight="1">
      <c r="A90" s="15" t="s">
        <v>254</v>
      </c>
      <c r="B90" s="16" t="s">
        <v>255</v>
      </c>
      <c r="C90" s="15" t="s">
        <v>62</v>
      </c>
      <c r="D90" s="15" t="s">
        <v>256</v>
      </c>
      <c r="E90" s="17" t="s">
        <v>92</v>
      </c>
      <c r="F90" s="16">
        <v>4452</v>
      </c>
      <c r="G90" s="18"/>
      <c r="H90" s="19">
        <f t="shared" si="15"/>
        <v>0</v>
      </c>
      <c r="I90" s="19">
        <f t="shared" si="16"/>
        <v>0</v>
      </c>
      <c r="J90" s="20" t="e">
        <f t="shared" si="12"/>
        <v>#DIV/0!</v>
      </c>
    </row>
    <row r="91" spans="1:10" ht="24" customHeight="1">
      <c r="A91" s="11" t="s">
        <v>257</v>
      </c>
      <c r="B91" s="11"/>
      <c r="C91" s="11"/>
      <c r="D91" s="11" t="s">
        <v>258</v>
      </c>
      <c r="E91" s="11"/>
      <c r="F91" s="12"/>
      <c r="G91" s="21"/>
      <c r="H91" s="11"/>
      <c r="I91" s="13">
        <f>SUM(I92:I100)</f>
        <v>0</v>
      </c>
      <c r="J91" s="14" t="e">
        <f t="shared" si="12"/>
        <v>#DIV/0!</v>
      </c>
    </row>
    <row r="92" spans="1:10" ht="64.5" customHeight="1">
      <c r="A92" s="15" t="s">
        <v>259</v>
      </c>
      <c r="B92" s="16" t="s">
        <v>260</v>
      </c>
      <c r="C92" s="15" t="s">
        <v>57</v>
      </c>
      <c r="D92" s="15" t="s">
        <v>261</v>
      </c>
      <c r="E92" s="17" t="s">
        <v>59</v>
      </c>
      <c r="F92" s="16">
        <v>67</v>
      </c>
      <c r="G92" s="18"/>
      <c r="H92" s="19">
        <f t="shared" ref="H92:H100" si="17">TRUNC(G92*(1+$G$2),2)</f>
        <v>0</v>
      </c>
      <c r="I92" s="19">
        <f t="shared" ref="I92:I100" si="18">H92*F92</f>
        <v>0</v>
      </c>
      <c r="J92" s="20" t="e">
        <f t="shared" si="12"/>
        <v>#DIV/0!</v>
      </c>
    </row>
    <row r="93" spans="1:10" ht="51.75" customHeight="1">
      <c r="A93" s="15" t="s">
        <v>262</v>
      </c>
      <c r="B93" s="16" t="s">
        <v>263</v>
      </c>
      <c r="C93" s="15" t="s">
        <v>62</v>
      </c>
      <c r="D93" s="15" t="s">
        <v>264</v>
      </c>
      <c r="E93" s="17" t="s">
        <v>92</v>
      </c>
      <c r="F93" s="16">
        <v>440</v>
      </c>
      <c r="G93" s="18"/>
      <c r="H93" s="19">
        <f t="shared" si="17"/>
        <v>0</v>
      </c>
      <c r="I93" s="19">
        <f t="shared" si="18"/>
        <v>0</v>
      </c>
      <c r="J93" s="20" t="e">
        <f t="shared" si="12"/>
        <v>#DIV/0!</v>
      </c>
    </row>
    <row r="94" spans="1:10" ht="25.5" customHeight="1">
      <c r="A94" s="15" t="s">
        <v>265</v>
      </c>
      <c r="B94" s="53" t="s">
        <v>323</v>
      </c>
      <c r="C94" s="54" t="s">
        <v>57</v>
      </c>
      <c r="D94" s="15" t="s">
        <v>266</v>
      </c>
      <c r="E94" s="17" t="s">
        <v>59</v>
      </c>
      <c r="F94" s="16">
        <v>9</v>
      </c>
      <c r="G94" s="18"/>
      <c r="H94" s="19">
        <f t="shared" si="17"/>
        <v>0</v>
      </c>
      <c r="I94" s="19">
        <f t="shared" si="18"/>
        <v>0</v>
      </c>
      <c r="J94" s="20" t="e">
        <f t="shared" si="12"/>
        <v>#DIV/0!</v>
      </c>
    </row>
    <row r="95" spans="1:10" ht="25.5" customHeight="1">
      <c r="A95" s="15" t="s">
        <v>267</v>
      </c>
      <c r="B95" s="53" t="s">
        <v>324</v>
      </c>
      <c r="C95" s="54" t="s">
        <v>57</v>
      </c>
      <c r="D95" s="15" t="s">
        <v>268</v>
      </c>
      <c r="E95" s="17" t="s">
        <v>59</v>
      </c>
      <c r="F95" s="16">
        <v>10</v>
      </c>
      <c r="G95" s="18"/>
      <c r="H95" s="19">
        <f t="shared" si="17"/>
        <v>0</v>
      </c>
      <c r="I95" s="19">
        <f t="shared" si="18"/>
        <v>0</v>
      </c>
      <c r="J95" s="20" t="e">
        <f t="shared" si="12"/>
        <v>#DIV/0!</v>
      </c>
    </row>
    <row r="96" spans="1:10" ht="25.5" customHeight="1">
      <c r="A96" s="15" t="s">
        <v>269</v>
      </c>
      <c r="B96" s="53" t="s">
        <v>325</v>
      </c>
      <c r="C96" s="54" t="s">
        <v>57</v>
      </c>
      <c r="D96" s="15" t="s">
        <v>270</v>
      </c>
      <c r="E96" s="17" t="s">
        <v>59</v>
      </c>
      <c r="F96" s="16">
        <v>9</v>
      </c>
      <c r="G96" s="18"/>
      <c r="H96" s="19">
        <f t="shared" si="17"/>
        <v>0</v>
      </c>
      <c r="I96" s="19">
        <f t="shared" si="18"/>
        <v>0</v>
      </c>
      <c r="J96" s="20" t="e">
        <f t="shared" si="12"/>
        <v>#DIV/0!</v>
      </c>
    </row>
    <row r="97" spans="1:10" ht="24" customHeight="1">
      <c r="A97" s="15" t="s">
        <v>271</v>
      </c>
      <c r="B97" s="16" t="s">
        <v>272</v>
      </c>
      <c r="C97" s="15" t="s">
        <v>62</v>
      </c>
      <c r="D97" s="15" t="s">
        <v>273</v>
      </c>
      <c r="E97" s="17" t="s">
        <v>64</v>
      </c>
      <c r="F97" s="16">
        <v>3</v>
      </c>
      <c r="G97" s="18"/>
      <c r="H97" s="19">
        <f t="shared" si="17"/>
        <v>0</v>
      </c>
      <c r="I97" s="19">
        <f t="shared" si="18"/>
        <v>0</v>
      </c>
      <c r="J97" s="20" t="e">
        <f t="shared" si="12"/>
        <v>#DIV/0!</v>
      </c>
    </row>
    <row r="98" spans="1:10" ht="25.5" customHeight="1">
      <c r="A98" s="15" t="s">
        <v>274</v>
      </c>
      <c r="B98" s="16" t="s">
        <v>275</v>
      </c>
      <c r="C98" s="15" t="s">
        <v>62</v>
      </c>
      <c r="D98" s="15" t="s">
        <v>276</v>
      </c>
      <c r="E98" s="17" t="s">
        <v>92</v>
      </c>
      <c r="F98" s="16">
        <v>50</v>
      </c>
      <c r="G98" s="18"/>
      <c r="H98" s="19">
        <f t="shared" si="17"/>
        <v>0</v>
      </c>
      <c r="I98" s="19">
        <f t="shared" si="18"/>
        <v>0</v>
      </c>
      <c r="J98" s="20" t="e">
        <f t="shared" si="12"/>
        <v>#DIV/0!</v>
      </c>
    </row>
    <row r="99" spans="1:10" ht="25.5" customHeight="1">
      <c r="A99" s="15" t="s">
        <v>277</v>
      </c>
      <c r="B99" s="16" t="s">
        <v>278</v>
      </c>
      <c r="C99" s="15" t="s">
        <v>62</v>
      </c>
      <c r="D99" s="15" t="s">
        <v>279</v>
      </c>
      <c r="E99" s="17" t="s">
        <v>64</v>
      </c>
      <c r="F99" s="16">
        <v>17</v>
      </c>
      <c r="G99" s="18"/>
      <c r="H99" s="19">
        <f t="shared" si="17"/>
        <v>0</v>
      </c>
      <c r="I99" s="19">
        <f t="shared" si="18"/>
        <v>0</v>
      </c>
      <c r="J99" s="20" t="e">
        <f t="shared" si="12"/>
        <v>#DIV/0!</v>
      </c>
    </row>
    <row r="100" spans="1:10" ht="25.5" customHeight="1">
      <c r="A100" s="15" t="s">
        <v>280</v>
      </c>
      <c r="B100" s="16" t="s">
        <v>281</v>
      </c>
      <c r="C100" s="15" t="s">
        <v>62</v>
      </c>
      <c r="D100" s="15" t="s">
        <v>282</v>
      </c>
      <c r="E100" s="17" t="s">
        <v>64</v>
      </c>
      <c r="F100" s="16">
        <v>11</v>
      </c>
      <c r="G100" s="18"/>
      <c r="H100" s="19">
        <f t="shared" si="17"/>
        <v>0</v>
      </c>
      <c r="I100" s="19">
        <f t="shared" si="18"/>
        <v>0</v>
      </c>
      <c r="J100" s="20" t="e">
        <f t="shared" si="12"/>
        <v>#DIV/0!</v>
      </c>
    </row>
    <row r="101" spans="1:10">
      <c r="A101" s="22"/>
      <c r="B101" s="22"/>
      <c r="C101" s="22"/>
      <c r="D101" s="22"/>
      <c r="E101" s="22"/>
      <c r="F101" s="22"/>
      <c r="G101" s="22"/>
      <c r="H101" s="22"/>
      <c r="I101" s="22"/>
      <c r="J101" s="22"/>
    </row>
    <row r="102" spans="1:10" ht="13.9" customHeight="1">
      <c r="A102" s="40"/>
      <c r="B102" s="40"/>
      <c r="C102" s="40"/>
      <c r="D102" s="24"/>
      <c r="E102" s="23"/>
      <c r="F102" s="38" t="s">
        <v>283</v>
      </c>
      <c r="G102" s="38"/>
      <c r="H102" s="41"/>
      <c r="I102" s="41"/>
      <c r="J102" s="41"/>
    </row>
    <row r="103" spans="1:10" ht="13.9" customHeight="1">
      <c r="A103" s="40"/>
      <c r="B103" s="40"/>
      <c r="C103" s="40"/>
      <c r="D103" s="24"/>
      <c r="E103" s="23"/>
      <c r="F103" s="38" t="s">
        <v>284</v>
      </c>
      <c r="G103" s="38"/>
      <c r="H103" s="41"/>
      <c r="I103" s="41"/>
      <c r="J103" s="41"/>
    </row>
    <row r="104" spans="1:10" ht="13.9" customHeight="1">
      <c r="A104" s="40"/>
      <c r="B104" s="40"/>
      <c r="C104" s="40"/>
      <c r="D104" s="24"/>
      <c r="E104" s="23"/>
      <c r="F104" s="38" t="s">
        <v>285</v>
      </c>
      <c r="G104" s="38"/>
      <c r="H104" s="41"/>
      <c r="I104" s="41"/>
      <c r="J104" s="41"/>
    </row>
    <row r="105" spans="1:10" ht="60" customHeight="1">
      <c r="A105" s="25"/>
      <c r="B105" s="25"/>
      <c r="C105" s="25"/>
      <c r="D105" s="25"/>
      <c r="E105" s="25"/>
      <c r="F105" s="25"/>
      <c r="G105" s="25"/>
      <c r="H105" s="25"/>
      <c r="I105" s="25"/>
      <c r="J105" s="25"/>
    </row>
    <row r="106" spans="1:10" ht="69.75" customHeight="1">
      <c r="A106" s="42" t="s">
        <v>286</v>
      </c>
      <c r="B106" s="42"/>
      <c r="C106" s="42"/>
      <c r="D106" s="42"/>
      <c r="E106" s="42"/>
      <c r="F106" s="42"/>
      <c r="G106" s="42"/>
      <c r="H106" s="42"/>
      <c r="I106" s="42"/>
      <c r="J106" s="42"/>
    </row>
  </sheetData>
  <mergeCells count="17">
    <mergeCell ref="A104:C104"/>
    <mergeCell ref="F104:G104"/>
    <mergeCell ref="H104:J104"/>
    <mergeCell ref="A106:J106"/>
    <mergeCell ref="A3:J3"/>
    <mergeCell ref="A102:C102"/>
    <mergeCell ref="F102:G102"/>
    <mergeCell ref="H102:J102"/>
    <mergeCell ref="A103:C103"/>
    <mergeCell ref="F103:G103"/>
    <mergeCell ref="H103:J103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fitToHeight="0" orientation="landscape" horizontalDpi="300" verticalDpi="300"/>
  <headerFooter>
    <oddHeader>&amp;L &amp;CInstituto Nacional do Seguro Social - INSS
CNPJ: 29.979.036/0908-91</oddHeader>
    <oddFooter>&amp;L &amp;CSetor de Autarquias Sul, Quadra 02 Bloco O - Asa Sul - Brasília / DF
(48) 3821-7256 / gerson.sbruzzi@inss.gov.br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65536"/>
  <sheetViews>
    <sheetView zoomScale="61" zoomScaleNormal="61" workbookViewId="0">
      <selection activeCell="A42" sqref="A42:G42"/>
    </sheetView>
  </sheetViews>
  <sheetFormatPr defaultColWidth="10" defaultRowHeight="18"/>
  <cols>
    <col min="1" max="4" width="10.375" style="26" customWidth="1"/>
    <col min="5" max="5" width="38.875" style="26" customWidth="1"/>
    <col min="6" max="6" width="12.125" style="26" customWidth="1"/>
    <col min="7" max="7" width="13.125" style="26" customWidth="1"/>
    <col min="8" max="9" width="10.375" style="26" customWidth="1"/>
    <col min="10" max="10" width="39.375" style="26" customWidth="1"/>
    <col min="11" max="11" width="22.5" style="26" customWidth="1"/>
    <col min="12" max="249" width="10.375" style="26" customWidth="1"/>
  </cols>
  <sheetData>
    <row r="1" spans="1:249" ht="18" customHeight="1">
      <c r="A1" s="44" t="s">
        <v>287</v>
      </c>
      <c r="B1" s="44"/>
      <c r="C1" s="44"/>
      <c r="D1" s="44"/>
      <c r="E1" s="44"/>
      <c r="F1" s="44"/>
      <c r="G1" s="44"/>
      <c r="IL1"/>
      <c r="IM1"/>
      <c r="IN1"/>
      <c r="IO1"/>
    </row>
    <row r="2" spans="1:249" ht="18" customHeight="1">
      <c r="B2" s="27"/>
      <c r="IL2"/>
      <c r="IM2"/>
      <c r="IN2"/>
      <c r="IO2"/>
    </row>
    <row r="3" spans="1:249" ht="18" customHeight="1">
      <c r="IL3"/>
      <c r="IM3"/>
      <c r="IN3"/>
      <c r="IO3"/>
    </row>
    <row r="4" spans="1:249" ht="18" customHeight="1">
      <c r="IL4"/>
      <c r="IM4"/>
      <c r="IN4"/>
      <c r="IO4"/>
    </row>
    <row r="5" spans="1:249" ht="18" customHeight="1">
      <c r="IL5"/>
      <c r="IM5"/>
      <c r="IN5"/>
      <c r="IO5"/>
    </row>
    <row r="6" spans="1:249" ht="18" customHeight="1">
      <c r="IL6"/>
      <c r="IM6"/>
      <c r="IN6"/>
      <c r="IO6"/>
    </row>
    <row r="7" spans="1:249" ht="18" customHeight="1">
      <c r="IL7"/>
      <c r="IM7"/>
      <c r="IN7"/>
      <c r="IO7"/>
    </row>
    <row r="8" spans="1:249" ht="18" customHeight="1">
      <c r="IL8"/>
      <c r="IM8"/>
      <c r="IN8"/>
      <c r="IO8"/>
    </row>
    <row r="9" spans="1:249" ht="18" customHeight="1">
      <c r="IL9"/>
      <c r="IM9"/>
      <c r="IN9"/>
      <c r="IO9"/>
    </row>
    <row r="10" spans="1:249" ht="18" customHeight="1">
      <c r="B10" s="45" t="s">
        <v>288</v>
      </c>
      <c r="C10" s="45"/>
      <c r="D10" s="45"/>
      <c r="E10" s="45"/>
      <c r="F10" s="45"/>
      <c r="IL10"/>
      <c r="IM10"/>
      <c r="IN10"/>
      <c r="IO10"/>
    </row>
    <row r="11" spans="1:249" ht="18" customHeight="1">
      <c r="B11" s="45" t="s">
        <v>289</v>
      </c>
      <c r="C11" s="45"/>
      <c r="D11" s="45"/>
      <c r="E11" s="45"/>
      <c r="F11" s="45"/>
      <c r="IL11"/>
      <c r="IM11"/>
      <c r="IN11"/>
      <c r="IO11"/>
    </row>
    <row r="12" spans="1:249" ht="18" customHeight="1">
      <c r="B12" s="45" t="s">
        <v>290</v>
      </c>
      <c r="C12" s="45"/>
      <c r="D12" s="45"/>
      <c r="E12" s="45"/>
      <c r="F12" s="45"/>
      <c r="IL12"/>
      <c r="IM12"/>
      <c r="IN12"/>
      <c r="IO12"/>
    </row>
    <row r="13" spans="1:249" ht="18" customHeight="1">
      <c r="B13" s="45" t="s">
        <v>291</v>
      </c>
      <c r="C13" s="45"/>
      <c r="D13" s="45"/>
      <c r="E13" s="45"/>
      <c r="F13" s="45"/>
      <c r="IL13"/>
      <c r="IM13"/>
      <c r="IN13"/>
      <c r="IO13"/>
    </row>
    <row r="14" spans="1:249" ht="18" customHeight="1">
      <c r="B14" s="45" t="s">
        <v>292</v>
      </c>
      <c r="C14" s="45"/>
      <c r="D14" s="45"/>
      <c r="E14" s="45"/>
      <c r="F14" s="45"/>
      <c r="IL14"/>
      <c r="IM14"/>
      <c r="IN14"/>
      <c r="IO14"/>
    </row>
    <row r="15" spans="1:249" ht="18" customHeight="1">
      <c r="B15" s="45" t="s">
        <v>293</v>
      </c>
      <c r="C15" s="45"/>
      <c r="D15" s="45"/>
      <c r="E15" s="45"/>
      <c r="F15" s="45"/>
      <c r="IL15"/>
      <c r="IM15"/>
      <c r="IN15"/>
      <c r="IO15"/>
    </row>
    <row r="16" spans="1:249" ht="18" customHeight="1">
      <c r="IL16"/>
      <c r="IM16"/>
      <c r="IN16"/>
      <c r="IO16"/>
    </row>
    <row r="17" spans="2:249" ht="18" customHeight="1">
      <c r="IL17"/>
      <c r="IM17"/>
      <c r="IN17"/>
      <c r="IO17"/>
    </row>
    <row r="18" spans="2:249" ht="42" customHeight="1">
      <c r="B18" s="46" t="s">
        <v>294</v>
      </c>
      <c r="C18" s="46"/>
      <c r="D18" s="46"/>
      <c r="E18" s="46"/>
      <c r="F18" s="46"/>
      <c r="IL18"/>
      <c r="IM18"/>
      <c r="IN18"/>
      <c r="IO18"/>
    </row>
    <row r="19" spans="2:249" ht="19.5" customHeight="1">
      <c r="B19" s="28" t="s">
        <v>295</v>
      </c>
      <c r="C19" s="47" t="s">
        <v>296</v>
      </c>
      <c r="D19" s="47"/>
      <c r="E19" s="47"/>
      <c r="F19" s="29"/>
      <c r="IL19"/>
      <c r="IM19"/>
      <c r="IN19"/>
      <c r="IO19"/>
    </row>
    <row r="20" spans="2:249" ht="18" customHeight="1">
      <c r="B20" s="28" t="s">
        <v>297</v>
      </c>
      <c r="C20" s="47" t="s">
        <v>298</v>
      </c>
      <c r="D20" s="47"/>
      <c r="E20" s="47"/>
      <c r="F20" s="30">
        <v>1.23</v>
      </c>
      <c r="IL20"/>
      <c r="IM20"/>
      <c r="IN20"/>
      <c r="IO20"/>
    </row>
    <row r="21" spans="2:249" ht="18" customHeight="1">
      <c r="B21" s="28" t="s">
        <v>299</v>
      </c>
      <c r="C21" s="47" t="s">
        <v>300</v>
      </c>
      <c r="D21" s="47"/>
      <c r="E21" s="47"/>
      <c r="F21" s="30">
        <v>2.0699999999999998</v>
      </c>
      <c r="IL21"/>
      <c r="IM21"/>
      <c r="IN21"/>
      <c r="IO21"/>
    </row>
    <row r="22" spans="2:249" ht="18" customHeight="1">
      <c r="B22" s="28" t="s">
        <v>301</v>
      </c>
      <c r="C22" s="47" t="s">
        <v>302</v>
      </c>
      <c r="D22" s="47"/>
      <c r="E22" s="47"/>
      <c r="F22" s="30">
        <v>0.65</v>
      </c>
      <c r="IL22"/>
      <c r="IM22"/>
      <c r="IN22"/>
      <c r="IO22"/>
    </row>
    <row r="23" spans="2:249" ht="18" customHeight="1">
      <c r="B23" s="28">
        <v>12</v>
      </c>
      <c r="C23" s="47" t="s">
        <v>303</v>
      </c>
      <c r="D23" s="47"/>
      <c r="E23" s="47"/>
      <c r="F23" s="30">
        <v>3</v>
      </c>
      <c r="IL23"/>
      <c r="IM23"/>
      <c r="IN23"/>
      <c r="IO23"/>
    </row>
    <row r="24" spans="2:249" ht="18" customHeight="1">
      <c r="B24" s="28" t="s">
        <v>304</v>
      </c>
      <c r="C24" s="47" t="s">
        <v>305</v>
      </c>
      <c r="D24" s="47"/>
      <c r="E24" s="47"/>
      <c r="F24" s="31">
        <f>I41*100</f>
        <v>3.5000000000000004</v>
      </c>
      <c r="IL24"/>
      <c r="IM24"/>
      <c r="IN24"/>
      <c r="IO24"/>
    </row>
    <row r="25" spans="2:249" ht="18" customHeight="1">
      <c r="B25" s="28" t="s">
        <v>306</v>
      </c>
      <c r="C25" s="47" t="s">
        <v>307</v>
      </c>
      <c r="D25" s="47"/>
      <c r="E25" s="47"/>
      <c r="F25" s="29"/>
      <c r="IL25"/>
      <c r="IM25"/>
      <c r="IN25"/>
      <c r="IO25"/>
    </row>
    <row r="26" spans="2:249" ht="18" customHeight="1">
      <c r="B26" s="48" t="s">
        <v>308</v>
      </c>
      <c r="C26" s="48"/>
      <c r="D26" s="48"/>
      <c r="E26" s="48"/>
      <c r="F26" s="32">
        <f>(((1+F19/100)*(1+F20/100)*(1+F21/100)*(1+F25/100))/((1-(F22+F23+F24)/100))-1)*100</f>
        <v>11.282133548734507</v>
      </c>
      <c r="IL26"/>
      <c r="IM26"/>
      <c r="IN26"/>
      <c r="IO26"/>
    </row>
    <row r="27" spans="2:249" ht="18" customHeight="1">
      <c r="B27" s="49" t="s">
        <v>309</v>
      </c>
      <c r="C27" s="49"/>
      <c r="D27" s="49"/>
      <c r="E27" s="49"/>
      <c r="F27" s="33"/>
      <c r="IL27"/>
      <c r="IM27"/>
      <c r="IN27"/>
      <c r="IO27"/>
    </row>
    <row r="28" spans="2:249" ht="19.5" customHeight="1">
      <c r="IL28"/>
      <c r="IM28"/>
      <c r="IN28"/>
      <c r="IO28"/>
    </row>
    <row r="29" spans="2:249" ht="42" customHeight="1">
      <c r="B29" s="46" t="s">
        <v>310</v>
      </c>
      <c r="C29" s="46"/>
      <c r="D29" s="46"/>
      <c r="E29" s="46"/>
      <c r="F29" s="46"/>
      <c r="IL29"/>
      <c r="IM29"/>
      <c r="IN29"/>
      <c r="IO29"/>
    </row>
    <row r="30" spans="2:249" ht="18" customHeight="1">
      <c r="B30" s="28" t="s">
        <v>295</v>
      </c>
      <c r="C30" s="47" t="s">
        <v>296</v>
      </c>
      <c r="D30" s="47"/>
      <c r="E30" s="47"/>
      <c r="F30" s="29"/>
      <c r="IL30"/>
      <c r="IM30"/>
      <c r="IN30"/>
      <c r="IO30"/>
    </row>
    <row r="31" spans="2:249" ht="19.5" customHeight="1">
      <c r="B31" s="28" t="s">
        <v>297</v>
      </c>
      <c r="C31" s="47" t="s">
        <v>311</v>
      </c>
      <c r="D31" s="47"/>
      <c r="E31" s="47"/>
      <c r="F31" s="30">
        <v>0.85</v>
      </c>
      <c r="IL31"/>
      <c r="IM31"/>
      <c r="IN31"/>
      <c r="IO31"/>
    </row>
    <row r="32" spans="2:249" ht="18" customHeight="1">
      <c r="B32" s="28" t="s">
        <v>299</v>
      </c>
      <c r="C32" s="47" t="s">
        <v>300</v>
      </c>
      <c r="D32" s="47"/>
      <c r="E32" s="47"/>
      <c r="F32" s="30">
        <f>0.85+0.48</f>
        <v>1.33</v>
      </c>
      <c r="IL32"/>
      <c r="IM32"/>
      <c r="IN32"/>
      <c r="IO32"/>
    </row>
    <row r="33" spans="1:249" ht="18" customHeight="1">
      <c r="B33" s="28" t="s">
        <v>301</v>
      </c>
      <c r="C33" s="47" t="s">
        <v>302</v>
      </c>
      <c r="D33" s="47"/>
      <c r="E33" s="47"/>
      <c r="F33" s="30">
        <v>0.65</v>
      </c>
      <c r="IL33"/>
      <c r="IM33"/>
      <c r="IN33"/>
      <c r="IO33"/>
    </row>
    <row r="34" spans="1:249" ht="18" customHeight="1">
      <c r="B34" s="28">
        <v>12</v>
      </c>
      <c r="C34" s="47" t="s">
        <v>303</v>
      </c>
      <c r="D34" s="47"/>
      <c r="E34" s="47"/>
      <c r="F34" s="30">
        <v>3</v>
      </c>
      <c r="IL34"/>
      <c r="IM34"/>
      <c r="IN34"/>
      <c r="IO34"/>
    </row>
    <row r="35" spans="1:249" ht="18" customHeight="1">
      <c r="B35" s="28" t="s">
        <v>304</v>
      </c>
      <c r="C35" s="47" t="s">
        <v>305</v>
      </c>
      <c r="D35" s="47"/>
      <c r="E35" s="47"/>
      <c r="F35" s="31">
        <v>0</v>
      </c>
      <c r="IL35"/>
      <c r="IM35"/>
      <c r="IN35"/>
      <c r="IO35"/>
    </row>
    <row r="36" spans="1:249" ht="18" customHeight="1">
      <c r="B36" s="28" t="s">
        <v>306</v>
      </c>
      <c r="C36" s="47" t="s">
        <v>307</v>
      </c>
      <c r="D36" s="47"/>
      <c r="E36" s="47"/>
      <c r="F36" s="29"/>
      <c r="IL36"/>
      <c r="IM36"/>
      <c r="IN36"/>
      <c r="IO36"/>
    </row>
    <row r="37" spans="1:249" ht="18" customHeight="1">
      <c r="B37" s="48" t="s">
        <v>312</v>
      </c>
      <c r="C37" s="48"/>
      <c r="D37" s="48"/>
      <c r="E37" s="48"/>
      <c r="F37" s="32">
        <f>(((1+F30/100)*(1+F31/100)*(1+F32/100)*(1+F36/100))/((1-(F33+F34+F35)/100))-1)*100</f>
        <v>6.0625895173845423</v>
      </c>
      <c r="IL37"/>
      <c r="IM37"/>
      <c r="IN37"/>
      <c r="IO37"/>
    </row>
    <row r="38" spans="1:249" ht="18" customHeight="1">
      <c r="B38" s="49" t="s">
        <v>313</v>
      </c>
      <c r="C38" s="49"/>
      <c r="D38" s="49"/>
      <c r="E38" s="49"/>
      <c r="F38" s="33"/>
    </row>
    <row r="40" spans="1:249" ht="19.5" customHeight="1">
      <c r="A40" s="50" t="s">
        <v>314</v>
      </c>
      <c r="B40" s="50"/>
      <c r="C40" s="50"/>
      <c r="D40" s="50"/>
      <c r="E40" s="50"/>
      <c r="F40" s="50"/>
      <c r="G40" s="50"/>
    </row>
    <row r="41" spans="1:249" ht="18" customHeight="1">
      <c r="A41" s="51" t="s">
        <v>315</v>
      </c>
      <c r="B41" s="51"/>
      <c r="C41" s="51"/>
      <c r="D41" s="51"/>
      <c r="E41" s="51"/>
      <c r="F41" s="51"/>
      <c r="G41" s="51"/>
      <c r="H41" s="34" t="s">
        <v>316</v>
      </c>
      <c r="I41" s="35">
        <v>3.5000000000000003E-2</v>
      </c>
    </row>
    <row r="42" spans="1:249" ht="19.5" customHeight="1">
      <c r="A42" s="52" t="s">
        <v>317</v>
      </c>
      <c r="B42" s="52"/>
      <c r="C42" s="52"/>
      <c r="D42" s="52"/>
      <c r="E42" s="52"/>
      <c r="F42" s="52"/>
      <c r="G42" s="52"/>
      <c r="H42"/>
      <c r="I42"/>
      <c r="K42" s="27"/>
    </row>
    <row r="43" spans="1:249" ht="18" customHeight="1">
      <c r="A43" s="51" t="s">
        <v>318</v>
      </c>
      <c r="B43" s="51"/>
      <c r="C43" s="51"/>
      <c r="D43" s="51"/>
      <c r="E43" s="51"/>
      <c r="F43" s="51"/>
      <c r="G43" s="51"/>
    </row>
    <row r="44" spans="1:249" ht="18" customHeight="1">
      <c r="A44" s="50"/>
      <c r="B44" s="50"/>
      <c r="C44" s="50"/>
      <c r="D44" s="50"/>
      <c r="E44" s="50"/>
      <c r="F44" s="50"/>
      <c r="G44" s="50"/>
    </row>
    <row r="45" spans="1:249" ht="18" customHeight="1">
      <c r="A45" s="50" t="s">
        <v>319</v>
      </c>
      <c r="B45" s="50"/>
      <c r="C45" s="50"/>
      <c r="D45" s="50"/>
      <c r="E45" s="50"/>
      <c r="F45" s="50"/>
      <c r="G45" s="50"/>
    </row>
    <row r="46" spans="1:249" ht="18" customHeight="1">
      <c r="A46" s="50" t="s">
        <v>320</v>
      </c>
      <c r="B46" s="50"/>
      <c r="C46" s="50"/>
      <c r="D46" s="50"/>
      <c r="E46" s="50"/>
      <c r="F46" s="50"/>
      <c r="G46" s="50"/>
    </row>
    <row r="47" spans="1:249" ht="18" customHeight="1">
      <c r="A47" s="50" t="s">
        <v>321</v>
      </c>
      <c r="B47" s="50"/>
      <c r="C47" s="50"/>
      <c r="D47" s="50"/>
      <c r="E47" s="50"/>
      <c r="F47" s="50"/>
      <c r="G47" s="50"/>
    </row>
    <row r="48" spans="1:249" ht="34.5" customHeight="1">
      <c r="G48" s="36"/>
    </row>
    <row r="49" spans="7:7" ht="18" customHeight="1">
      <c r="G49" s="36"/>
    </row>
    <row r="65534" ht="12.75" customHeight="1"/>
    <row r="65535" ht="12.75" customHeight="1"/>
    <row r="65536" ht="12.75" customHeight="1"/>
  </sheetData>
  <mergeCells count="35">
    <mergeCell ref="A43:G43"/>
    <mergeCell ref="A44:G44"/>
    <mergeCell ref="A45:G45"/>
    <mergeCell ref="A46:G46"/>
    <mergeCell ref="A47:G47"/>
    <mergeCell ref="B37:E37"/>
    <mergeCell ref="B38:E38"/>
    <mergeCell ref="A40:G40"/>
    <mergeCell ref="A41:G41"/>
    <mergeCell ref="A42:G42"/>
    <mergeCell ref="C32:E32"/>
    <mergeCell ref="C33:E33"/>
    <mergeCell ref="C34:E34"/>
    <mergeCell ref="C35:E35"/>
    <mergeCell ref="C36:E36"/>
    <mergeCell ref="B26:E26"/>
    <mergeCell ref="B27:E27"/>
    <mergeCell ref="B29:F29"/>
    <mergeCell ref="C30:E30"/>
    <mergeCell ref="C31:E31"/>
    <mergeCell ref="C21:E21"/>
    <mergeCell ref="C22:E22"/>
    <mergeCell ref="C23:E23"/>
    <mergeCell ref="C24:E24"/>
    <mergeCell ref="C25:E25"/>
    <mergeCell ref="B14:F14"/>
    <mergeCell ref="B15:F15"/>
    <mergeCell ref="B18:F18"/>
    <mergeCell ref="C19:E19"/>
    <mergeCell ref="C20:E20"/>
    <mergeCell ref="A1:G1"/>
    <mergeCell ref="B10:F10"/>
    <mergeCell ref="B11:F11"/>
    <mergeCell ref="B12:F12"/>
    <mergeCell ref="B13:F13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Proposta</vt:lpstr>
      <vt:lpstr>Planilha de Preços</vt:lpstr>
      <vt:lpstr>Composição do BDI</vt:lpstr>
      <vt:lpstr>'Composição do BDI'!Area_de_impressao</vt:lpstr>
      <vt:lpstr>'Composição do BDI'!Excel_BuiltIn_Print_Area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dc:description/>
  <cp:lastModifiedBy>Marisete Batista</cp:lastModifiedBy>
  <cp:revision>9</cp:revision>
  <dcterms:created xsi:type="dcterms:W3CDTF">2023-06-19T14:41:36Z</dcterms:created>
  <dcterms:modified xsi:type="dcterms:W3CDTF">2023-07-25T20:58:20Z</dcterms:modified>
  <dc:language>pt-BR</dc:language>
</cp:coreProperties>
</file>